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320" tabRatio="594" activeTab="0"/>
  </bookViews>
  <sheets>
    <sheet name="DACON SP.2ª FASE" sheetId="1" r:id="rId1"/>
  </sheets>
  <definedNames>
    <definedName name="_xlnm.Print_Area" localSheetId="0">'DACON SP.2ª FASE'!$A$1:$K$256</definedName>
    <definedName name="_xlnm.Print_Titles" localSheetId="0">'DACON SP.2ª FASE'!$12:$13</definedName>
  </definedNames>
  <calcPr fullCalcOnLoad="1" fullPrecision="0"/>
</workbook>
</file>

<file path=xl/sharedStrings.xml><?xml version="1.0" encoding="utf-8"?>
<sst xmlns="http://schemas.openxmlformats.org/spreadsheetml/2006/main" count="737" uniqueCount="450">
  <si>
    <t>1.1</t>
  </si>
  <si>
    <t>PLANILHA DE ORÇAMENTOS - COMPRA DE MATERIAIS E/OU SERVIÇOS</t>
  </si>
  <si>
    <t>DESCRIÇÃO</t>
  </si>
  <si>
    <t>QUANT.</t>
  </si>
  <si>
    <t>UNID.</t>
  </si>
  <si>
    <t>PREÇO TOTAL</t>
  </si>
  <si>
    <t>MATERIAL</t>
  </si>
  <si>
    <t>MÃO DE OBRA</t>
  </si>
  <si>
    <t>1.0</t>
  </si>
  <si>
    <t>un</t>
  </si>
  <si>
    <t>OBRAS CIVIS</t>
  </si>
  <si>
    <t>2.1</t>
  </si>
  <si>
    <t>m²</t>
  </si>
  <si>
    <t>x,xx</t>
  </si>
  <si>
    <t>m</t>
  </si>
  <si>
    <t xml:space="preserve">TOTAL GERAL </t>
  </si>
  <si>
    <t>3.1</t>
  </si>
  <si>
    <t>conj</t>
  </si>
  <si>
    <t>2.2</t>
  </si>
  <si>
    <t>4.1</t>
  </si>
  <si>
    <t>I</t>
  </si>
  <si>
    <t>LIMPEZA</t>
  </si>
  <si>
    <t>PREÇO UNITÁRIO COM BDI</t>
  </si>
  <si>
    <t xml:space="preserve">BDI </t>
  </si>
  <si>
    <t>PROPONENTE</t>
  </si>
  <si>
    <t>NOME:</t>
  </si>
  <si>
    <t>CAU/CREA:</t>
  </si>
  <si>
    <t>EMAIL:</t>
  </si>
  <si>
    <t>conj.</t>
  </si>
  <si>
    <t>m³</t>
  </si>
  <si>
    <t xml:space="preserve">FORROS  </t>
  </si>
  <si>
    <t>PAVIMENTAÇÕES</t>
  </si>
  <si>
    <t>5.1</t>
  </si>
  <si>
    <t>6.1</t>
  </si>
  <si>
    <t>6.2</t>
  </si>
  <si>
    <t>6.3</t>
  </si>
  <si>
    <t>7.1</t>
  </si>
  <si>
    <t>8.1</t>
  </si>
  <si>
    <t>8.2</t>
  </si>
  <si>
    <t>PINTURA</t>
  </si>
  <si>
    <t>9.1</t>
  </si>
  <si>
    <t>9.2</t>
  </si>
  <si>
    <t>9.3</t>
  </si>
  <si>
    <t>9.4</t>
  </si>
  <si>
    <t>10.1</t>
  </si>
  <si>
    <t>10.2</t>
  </si>
  <si>
    <t>11.1</t>
  </si>
  <si>
    <t>12.1</t>
  </si>
  <si>
    <t>12.2</t>
  </si>
  <si>
    <t>COMPLEMENTOS DIVERSOS</t>
  </si>
  <si>
    <t>13.1</t>
  </si>
  <si>
    <t>Lixeiras</t>
  </si>
  <si>
    <t>13.2</t>
  </si>
  <si>
    <t>14.1</t>
  </si>
  <si>
    <t>Extintores</t>
  </si>
  <si>
    <t>Placas de Sinalização</t>
  </si>
  <si>
    <t>3.2</t>
  </si>
  <si>
    <t>SERVIÇOS PRELIMINARES</t>
  </si>
  <si>
    <r>
      <t xml:space="preserve">4. HORÁRIO PARA EXECUÇÃO/ENTREGA: </t>
    </r>
    <r>
      <rPr>
        <sz val="10"/>
        <rFont val="Calibri"/>
        <family val="2"/>
      </rPr>
      <t>Das 18 às 08 h</t>
    </r>
    <r>
      <rPr>
        <sz val="10"/>
        <rFont val="Calibri"/>
        <family val="2"/>
      </rPr>
      <t>, de acordo com a convenção do condomínio.</t>
    </r>
  </si>
  <si>
    <t>LOTE</t>
  </si>
  <si>
    <t>PREÇO UNITÁRIO SEM BDI</t>
  </si>
  <si>
    <t>TELEFONE</t>
  </si>
  <si>
    <t>CNPJ</t>
  </si>
  <si>
    <t>AS BUILT</t>
  </si>
  <si>
    <t>3.1.1</t>
  </si>
  <si>
    <t>3.1.2</t>
  </si>
  <si>
    <t>3.1.3</t>
  </si>
  <si>
    <t>3.1.4</t>
  </si>
  <si>
    <t>3.2.1</t>
  </si>
  <si>
    <t>5.2</t>
  </si>
  <si>
    <t>6.4</t>
  </si>
  <si>
    <t>Forro em gesso acartonado com perfis</t>
  </si>
  <si>
    <t>REVESTIMENTO DE PISO</t>
  </si>
  <si>
    <t>RODAPÉS</t>
  </si>
  <si>
    <t>Revisão geral das ferragens e mecanismos das esquadrias em madeira, com fornecimento das peças de reposição.</t>
  </si>
  <si>
    <t>5.3</t>
  </si>
  <si>
    <t>PERSIANAS</t>
  </si>
  <si>
    <t>ACESSÓRIOS SANITÁRIOS E COPA</t>
  </si>
  <si>
    <t>5.4</t>
  </si>
  <si>
    <t>12.3</t>
  </si>
  <si>
    <t>12.4</t>
  </si>
  <si>
    <t>12.5</t>
  </si>
  <si>
    <t>4.2</t>
  </si>
  <si>
    <t>4.3</t>
  </si>
  <si>
    <t>Argamassa de cimento de areia, traço 1:5, para regularização de piso, após a retirada de canalizações e caixa de elétrica.</t>
  </si>
  <si>
    <t>Emulsão prévia para regularização de piso de carpete em placas, composta de cimento e cola branca.</t>
  </si>
  <si>
    <t>Retirada parcial de forro de gesso em nivel existente, para instalação de infraestrutura elétrica e instalação de alçapões.</t>
  </si>
  <si>
    <t>Massa em gesso para  reparos após a retirada da infraestrutura elétrica aparente.</t>
  </si>
  <si>
    <t>DEMOLIÇÕES</t>
  </si>
  <si>
    <t>10.3</t>
  </si>
  <si>
    <t>10.4</t>
  </si>
  <si>
    <t>Folhagem Palmeira rafis altura mínima: 1,00m com vaso para cachepot.</t>
  </si>
  <si>
    <t>10.5</t>
  </si>
  <si>
    <t>Material para plantio de folhagem: argila expandida, terra vegetal e lascas de cascas de árvore.</t>
  </si>
  <si>
    <t>10.6</t>
  </si>
  <si>
    <t>Limpeza permanente da obra.</t>
  </si>
  <si>
    <t>Limpeza final da obra.</t>
  </si>
  <si>
    <t>Retirada de entulho.</t>
  </si>
  <si>
    <t>Retirada e descarte de instalações elétricas aparentes, quadros e perfis de madeira.</t>
  </si>
  <si>
    <t>ADMINISTRAÇÃO LOCAL</t>
  </si>
  <si>
    <t>%</t>
  </si>
  <si>
    <r>
      <t xml:space="preserve">6. ANEXOS: </t>
    </r>
    <r>
      <rPr>
        <sz val="10"/>
        <rFont val="Calibri"/>
        <family val="2"/>
      </rPr>
      <t>Plantas e detalhamentos serão disponibilizados pela Unidade de Engenharia.</t>
    </r>
  </si>
  <si>
    <t>Alçapões de gesso acartonado 60 x 120 cm.</t>
  </si>
  <si>
    <t>TOTAL OBRAS CIVIS</t>
  </si>
  <si>
    <t>PREVENÇÃO CONTRA INCÊNDIO</t>
  </si>
  <si>
    <t>6.5</t>
  </si>
  <si>
    <t>Plano de Gerenciamento de Resíduos da Construção Civil com ART/RRT.</t>
  </si>
  <si>
    <t>1.2</t>
  </si>
  <si>
    <t>2.3</t>
  </si>
  <si>
    <t>6.6</t>
  </si>
  <si>
    <t>un.</t>
  </si>
  <si>
    <t>9.5</t>
  </si>
  <si>
    <t>10.7</t>
  </si>
  <si>
    <t>10.8</t>
  </si>
  <si>
    <t>10.9</t>
  </si>
  <si>
    <t>11.2</t>
  </si>
  <si>
    <t>11.3</t>
  </si>
  <si>
    <t>11.4</t>
  </si>
  <si>
    <t>11.5</t>
  </si>
  <si>
    <t>11.6</t>
  </si>
  <si>
    <t>13.3</t>
  </si>
  <si>
    <t>13.4</t>
  </si>
  <si>
    <t>14.1.1</t>
  </si>
  <si>
    <t>14.2</t>
  </si>
  <si>
    <t>14.2.2</t>
  </si>
  <si>
    <t>14.3</t>
  </si>
  <si>
    <t>14.3.1</t>
  </si>
  <si>
    <t>14.3.2</t>
  </si>
  <si>
    <t>15.1</t>
  </si>
  <si>
    <t>II</t>
  </si>
  <si>
    <t>III</t>
  </si>
  <si>
    <t>2.4</t>
  </si>
  <si>
    <t>2.1.1</t>
  </si>
  <si>
    <t>2.1.2</t>
  </si>
  <si>
    <t>cj</t>
  </si>
  <si>
    <t xml:space="preserve">          - seção 2,5mm² </t>
  </si>
  <si>
    <t>Canaleta aluminio 73x25 dupla c/ tampa de encaixe -Branca</t>
  </si>
  <si>
    <t>2.3.1</t>
  </si>
  <si>
    <t>2.4.1</t>
  </si>
  <si>
    <t>Luminária de embutir para 2 lâmpadas tubulares LED T8 de 18W (4000K)/Branco Neutro/2100Lúmens, com corpo em chapa de aço tratada e pintada pelo sistema eletrostatico a pó híbrido branco. Refletor e aletas parabólicas em alumínio anodizado brilhante de alta refletância e alta pureza 99,85%. Soquete tipo push-in G-13 de engate rápido. Modelo LE 800/14A da Intral ou rigorosamente equivalente. Para instalação em forro de Gesso acartonado.</t>
  </si>
  <si>
    <t>Luminária de embutir para 2 lâmpadas tubulares LED T8 de 9W (4000K)/Branco Neutro/1050Lúmens, com corpo em chapa de aço tratada e pintada pelo sistema eletrostatico a pó híbrido branco. Refletor e aletas parabólicas em alumínio anodizado brilhante de alta refletância e alta pureza 99,85%. Soquete tipo push-in G-13 de engate rápido. Modelo LE 800/7A da Intral ou rigorosamente equivalente. Para instalação em forro de Gesso acartonado.</t>
  </si>
  <si>
    <t>Cabo  livre de halogêneo - antichama- tipo PP 3x1,5mm²/750V - Ligação das luminárias.</t>
  </si>
  <si>
    <t>Remanejo de ponto elétrico de tomada de embutir no forro e Módulo Autonomo  115/220V com 80 Led´s, autonomia 4 horas, bateria 6V-4.5Ah, gabinete em metal, pintura epoxi ( LEITOSO)</t>
  </si>
  <si>
    <t>SUBTOTAL ELÉTRICO:</t>
  </si>
  <si>
    <t>INSTALAÇÕES DE AUTOMAÇÃO (ELÉTRICAS E SINAL).</t>
  </si>
  <si>
    <t>Cabo unipolar tipo flexivel, livre de halogêneo, antichama, 750V, seção 2,5 mm2.</t>
  </si>
  <si>
    <t>Saída horizontal eletrocalha para eletrodutos 3/4"</t>
  </si>
  <si>
    <t>3.1.5</t>
  </si>
  <si>
    <t>Adaptador 3x1" para conexão canaleta de aluminio 73x25mm e eletroduto de ferro 1".</t>
  </si>
  <si>
    <t>3.1.6</t>
  </si>
  <si>
    <t>Cabo  livre de halogêneo - antichama- tipo PP 3x1,5mm²/750V - Ligação das tomadas até conjunto de tomadas nas mesas.</t>
  </si>
  <si>
    <t>Plug Macho 20A/250V novo padrão - ligação extensões</t>
  </si>
  <si>
    <t xml:space="preserve">Cabo UTP categoria 5e - Cabo Multilan 4 pares / 24AWG UTP cat.5e (LSZH) </t>
  </si>
  <si>
    <t>Patch Cord 2,5m (Estações de Trabalho) - Azul</t>
  </si>
  <si>
    <t>Patch Cord 1,0m (Rack) - Azul</t>
  </si>
  <si>
    <t>SUBTOTAL  AUTOMAÇÃO</t>
  </si>
  <si>
    <t>Eletroduto ferro galvanizado semi pesado diametro 25 mm.</t>
  </si>
  <si>
    <t>Caixa de passagem c/ tampa cega tipo condulete diam 25mm</t>
  </si>
  <si>
    <t>Patch Cord 2,5m (Estações de Trabalho - cor verde)</t>
  </si>
  <si>
    <t>Patch Cord 1,0m (Rack) - Cor Verde</t>
  </si>
  <si>
    <t>SERVIÇOS COMPLEMENTARES ELÉTRICA/AUTOMAÇÃO/TELEFÔNICO</t>
  </si>
  <si>
    <t>Certificação do Cabeamento Estruturado - Categoria 5e</t>
  </si>
  <si>
    <t>SUBTOTAL SERVIÇOS COMPLEMENTARES</t>
  </si>
  <si>
    <r>
      <t xml:space="preserve">3. PRAZO DE EXECUÇÃO/ENTREGA: </t>
    </r>
    <r>
      <rPr>
        <sz val="10"/>
        <rFont val="Calibri"/>
        <family val="2"/>
      </rPr>
      <t>45</t>
    </r>
    <r>
      <rPr>
        <sz val="10"/>
        <rFont val="Calibri"/>
        <family val="2"/>
      </rPr>
      <t xml:space="preserve"> dias</t>
    </r>
  </si>
  <si>
    <t>Retirada e descarte de metais dos sanitários.</t>
  </si>
  <si>
    <t>Retirada e descarte balcões da copa.</t>
  </si>
  <si>
    <t>Retirada e descarte de tampos em granito da copa.</t>
  </si>
  <si>
    <t>Retirada e descarte de louças  dos sanitários.</t>
  </si>
  <si>
    <t>Retirada de filete em granito para passagem de dutos utilizando serra de disco diamantada.</t>
  </si>
  <si>
    <t>Abertura pontual de piso de mármore travertino, para instalação de caixa de piso, utilizando serra de disco diamantada.</t>
  </si>
  <si>
    <t>Fornecimento de bancada em granito para refeições, conforme projeto.</t>
  </si>
  <si>
    <t>Fornecimento de armário aéreo, em mdf amadeirado, conforme projeto.</t>
  </si>
  <si>
    <t>Fornecimento de bancada em granito, com cuba em inox, conforme projeto.</t>
  </si>
  <si>
    <t>Fornecimento de nicho aéreo com iluminação, em fita de LED, conforme projeto.</t>
  </si>
  <si>
    <t>Detectores de Fumaça</t>
  </si>
  <si>
    <t>Paredes em gesso acartonado para fechamento de aberturas.</t>
  </si>
  <si>
    <t>4.4</t>
  </si>
  <si>
    <t>Painéis simples em gesso acartonado, com estrutura para fechamento de alvenaria.</t>
  </si>
  <si>
    <t>Preparar e lixar, com lixa fina a superfície das portas com a recuperação de falhas e perfurações com massa plástica em bisnaga pigmentada ref. Mazza Montana.</t>
  </si>
  <si>
    <t>6.7</t>
  </si>
  <si>
    <t>Kit teste Acrílica acetinado, cor ref. Suvinil, C379, galho seco.</t>
  </si>
  <si>
    <t>Letreiro Banrisul recepção em aço inoxidável retro-iluminado conforme padrão do Banco.</t>
  </si>
  <si>
    <t>Programação visual e elementos decorativos</t>
  </si>
  <si>
    <t>Placa inox identificação das salas, sanitários e copa conforme manual de programação visual.</t>
  </si>
  <si>
    <t>4.5</t>
  </si>
  <si>
    <t>Assento rígido para vaso sanitário ref. incepa, cor biscuit.</t>
  </si>
  <si>
    <t>Acabamento de válvula de descarga cromada ref. Hydra</t>
  </si>
  <si>
    <t>Fornecimento e instalação de bacia sanitária na cor biscuit ref. Vogue Plus Deca ou similar, anel de vedação  e acessórios para instalação.</t>
  </si>
  <si>
    <t>Conjunto de três canoplas cromadas para registro ref. Deca</t>
  </si>
  <si>
    <t>Kit reparo válvula ref. hydra</t>
  </si>
  <si>
    <t>INSTALAÇÕES HIDRÁULICAS E DE ESGOTO PARA OS SANITÁRIOS</t>
  </si>
  <si>
    <t>Demolição manual do sóculo da copa h 14cm, na área da bancada.</t>
  </si>
  <si>
    <t>Fornecimento de porta em mdf para o quadro de elétrica.</t>
  </si>
  <si>
    <t>6.8</t>
  </si>
  <si>
    <t>6.9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</si>
  <si>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</si>
  <si>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</si>
  <si>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</si>
  <si>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</si>
  <si>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</si>
  <si>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</si>
  <si>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</si>
  <si>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</si>
  <si>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</si>
  <si>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</si>
  <si>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</si>
  <si>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</si>
  <si>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</si>
  <si>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</si>
  <si>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</si>
  <si>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Fornecimento de paineis em mdf cru, com pintura em fórmica líquida, para fechamento de chafts nos sanitários.</t>
  </si>
  <si>
    <t>9.6</t>
  </si>
  <si>
    <t>Espelho cristal e=6mm dimensãoes conforme projeto aplicado com fita dupla face.</t>
  </si>
  <si>
    <r>
      <t xml:space="preserve">As-Built </t>
    </r>
    <r>
      <rPr>
        <sz val="10"/>
        <rFont val="Calibri"/>
        <family val="2"/>
      </rPr>
      <t>do projeto arquitetônico e PPCI</t>
    </r>
  </si>
  <si>
    <t>INFRAESTRUTURA ELÉTRICA</t>
  </si>
  <si>
    <t>Abertura de rasgos no contrapiso para passagem de eletrodutos nas salas de reuniões e recepção.</t>
  </si>
  <si>
    <t>4.6</t>
  </si>
  <si>
    <t>Retirada manual da cuba dos sanitários com reaproveitamento da bancada de mármore travertino e descarte de cubas.</t>
  </si>
  <si>
    <t>PAREDES E DIVISÓRIAS</t>
  </si>
  <si>
    <t>Porta de abrir em vidro temperado para acesso, dimensões, 110x210cm com ferragens pretas.</t>
  </si>
  <si>
    <t>4.7</t>
  </si>
  <si>
    <t>4.8</t>
  </si>
  <si>
    <t>10.10</t>
  </si>
  <si>
    <t>12.1.1</t>
  </si>
  <si>
    <t>12.1.2</t>
  </si>
  <si>
    <t>13.5</t>
  </si>
  <si>
    <t>14.1.2</t>
  </si>
  <si>
    <t>12.2.1</t>
  </si>
  <si>
    <t>Fornecimento de balcão em mdf amadeirado, com gaveteiro, conforme projeto.</t>
  </si>
  <si>
    <t>Fornecimento de painel em alumínio perfurado para  revestimento do porta do quadro de elétrica e bancada.</t>
  </si>
  <si>
    <t>Película, com o logo dos dados, sobre vidro temperado fumê.</t>
  </si>
  <si>
    <t>Película vinílica, com o logo dos dados, sobre gesso acartonado.</t>
  </si>
  <si>
    <t xml:space="preserve">MOBILIÁRIO </t>
  </si>
  <si>
    <t>12.6</t>
  </si>
  <si>
    <t>MANUTENÇÃO PREVENTIVA E CORRETIVA EM SISTEMA DE AR CONDICIONADO E LIMPEZA NA REDE DE DUTOS NO JURIDICO SP</t>
  </si>
  <si>
    <t xml:space="preserve">AR CONDICIONADO </t>
  </si>
  <si>
    <t>Executar manutenção preventiva/corretiva em condicionador de ar tipo fancoil modelo de embutir sobre o forro, substituição de filtros de ar e correias</t>
  </si>
  <si>
    <t>Executar manutenção preventiva/corretiva em condicionador de ar tipo fancolete modelo k7 hidrônico, substituição de filtros de ar</t>
  </si>
  <si>
    <t>1.3</t>
  </si>
  <si>
    <t>Executar serviço de limpeza e higienização de rede de dutos de ar com elaboração de laudo de conformidade para microparticulados e emissão de ART</t>
  </si>
  <si>
    <t>EXECUÇÃO INSPEÇÃO E REGULAGEM EM DAMPERS NA REDE DE DUTOS NA AGÊNCIA SÃO PAULO</t>
  </si>
  <si>
    <t>REDE DE DUTOS</t>
  </si>
  <si>
    <t>Executar inspeção e regulagem em dampers na rede de dutos</t>
  </si>
  <si>
    <t>PONTOS DE LUZ /TOMADAS NA COPA</t>
  </si>
  <si>
    <t xml:space="preserve"> Minidisjuntor JNG 20A - Para circuitos elétricos comum dos pontos da Copa. Utilizar disjuntores reservas existentes no QGBT. Circuitos EC13 e EC33 de 20A.</t>
  </si>
  <si>
    <t>Condutor unipolar flexível  livre de halogêneo , antichama isolação p/ 750V - seção 4,0mm² - Ponto das tomadas da copa.</t>
  </si>
  <si>
    <t>1.4</t>
  </si>
  <si>
    <t>1.5</t>
  </si>
  <si>
    <t>1.6</t>
  </si>
  <si>
    <t>1.7</t>
  </si>
  <si>
    <t>1.8</t>
  </si>
  <si>
    <t>1.9</t>
  </si>
  <si>
    <t xml:space="preserve">Espelho cego 4x2"/4x4" de pvc branco de encaixe,  sem parafusos tipo Modular Iriel Talari. </t>
  </si>
  <si>
    <t>1.10</t>
  </si>
  <si>
    <t>Espelho de pvc branco 4x2" (100x50mm) sem parafusos, tipo Modular Iriel Talari e com:</t>
  </si>
  <si>
    <t>1.10.1</t>
  </si>
  <si>
    <t xml:space="preserve">          - 01 interruptor simples +2 blocos cegos.</t>
  </si>
  <si>
    <t>1.10.2</t>
  </si>
  <si>
    <t xml:space="preserve">          - 01 interruptor simples de embutir + 01 tomada 20A + 01 bloco cego.</t>
  </si>
  <si>
    <t>1.10.3</t>
  </si>
  <si>
    <t xml:space="preserve">          -  02 (duas) tomada 20A novo padrão brasileiro + 01 bloco cego - Utilizar na copa.</t>
  </si>
  <si>
    <t>1.10.4</t>
  </si>
  <si>
    <t xml:space="preserve">          - 01 tomada fêmea RJ45 + 02 blocos cegos - Para Rede WI-FI a ser fixada no forro.</t>
  </si>
  <si>
    <t>1.11</t>
  </si>
  <si>
    <t>INSTALAÇÕES ELÉTRICAS SALA 1 ADVOGADOS E APOIO ASJUR</t>
  </si>
  <si>
    <t>Condutor unipolar flexível  livre de halogêneo , antichama isolaçao p/ 750V :</t>
  </si>
  <si>
    <t>2.1.1.1</t>
  </si>
  <si>
    <t>2.1.1.2</t>
  </si>
  <si>
    <t xml:space="preserve">          - seção 4,0mm² - Ponto da nova impressora laser da sala do Apoio da Asjur.</t>
  </si>
  <si>
    <t>Disjuntores Monopolar/4,5kA, Curva "B" - 20A SIEMENS 5SL1- Para circuito das impressoras laser.</t>
  </si>
  <si>
    <t>2.1.3</t>
  </si>
  <si>
    <t>2.1.4</t>
  </si>
  <si>
    <t>Saída horizontal eletrocalha para eletrodutos1"</t>
  </si>
  <si>
    <t>2.1.5</t>
  </si>
  <si>
    <t>Conjunto de bucha e arruela de alumínio de 1".</t>
  </si>
  <si>
    <t>2.1.6</t>
  </si>
  <si>
    <t>2.1.7</t>
  </si>
  <si>
    <r>
      <t xml:space="preserve">Suporte Dutotec  branco Ref. DT.64444.10 p/tres blocos com, </t>
    </r>
    <r>
      <rPr>
        <b/>
        <sz val="10"/>
        <rFont val="Calibri"/>
        <family val="2"/>
      </rPr>
      <t>duas</t>
    </r>
    <r>
      <rPr>
        <sz val="10"/>
        <rFont val="Calibri"/>
        <family val="2"/>
      </rPr>
      <t xml:space="preserve"> tomadas tipo bloco NBR.20A Ref. DT.99231.20 </t>
    </r>
    <r>
      <rPr>
        <b/>
        <sz val="10"/>
        <rFont val="Calibri"/>
        <family val="2"/>
      </rPr>
      <t>(VERMELHA)</t>
    </r>
    <r>
      <rPr>
        <sz val="10"/>
        <rFont val="Calibri"/>
        <family val="2"/>
      </rPr>
      <t>, mais um bloco cego Ref. QM 99200.00 ou similar. Para instalação do ponto elétrico da impressora laser.</t>
    </r>
  </si>
  <si>
    <t>2.1.8</t>
  </si>
  <si>
    <t>Suporte branco para canaleta de aluminio p/tres blocos sendo dois blocos c/RJ.45 e mais um bloco cego. Para instalação do ponto lógico e telefônico da impressora laser.</t>
  </si>
  <si>
    <t>2.1.9</t>
  </si>
  <si>
    <t>Suporte branco para canaleta de aluminio p/tres blocos sendo dois blocos c/RJ.45 e mais um bloco cego.</t>
  </si>
  <si>
    <t>2.1.10</t>
  </si>
  <si>
    <t>Suporte branco para canaleta de aluminio p/tres blocos sendo três blocos c/RJ.45 Fêmea.</t>
  </si>
  <si>
    <t>2.1.11</t>
  </si>
  <si>
    <t>2.1.12</t>
  </si>
  <si>
    <t>2.1.13</t>
  </si>
  <si>
    <t>Caixa de aluminio 100x100x50mm branca específica de canaleta de aluminio -73x25mm. Para utilização na parede entre Apoio Asjur e sala 1 Advogados.</t>
  </si>
  <si>
    <t>2.1.14</t>
  </si>
  <si>
    <t>Curva horizontal 90º metálica branca especifica de canaleta de aluminio 73x25mm.</t>
  </si>
  <si>
    <t>2.1.15</t>
  </si>
  <si>
    <t>Tampa terminal ABS Branca para canaleta de aluminio 73x25mm. Para instalação do ponto lógico e telefônico da impressora laser.</t>
  </si>
  <si>
    <t>2.1.16</t>
  </si>
  <si>
    <t>2.1.17</t>
  </si>
  <si>
    <t>Desmontagem e deslocamento de canaleta dutotec branca, fiação elétrica, cabos de rede UTP existentes na sala de apoio Asjur. Deslocar canaleta dutotec da ilha de 04 mesas para o fundo da sala e retornar pela parede.</t>
  </si>
  <si>
    <t>2.1.18</t>
  </si>
  <si>
    <t>Desinstalação de 02 cabos de rede UTP existentes na sala de reuniões 2. Desenfiar os cabos até o Rack.</t>
  </si>
  <si>
    <t>2.1.19</t>
  </si>
  <si>
    <t>2.1.20</t>
  </si>
  <si>
    <t>Eletroduto flexível sealtube com alma de aço de 3/4" . Utilização para instalação de Video Porteiro.</t>
  </si>
  <si>
    <t>2.1.21</t>
  </si>
  <si>
    <t>Conector macho fixo para Eletroduto flexível sealtube com alma de aço de 3/4" . Utilização para instalação de Video Porteiro.</t>
  </si>
  <si>
    <t>2.1.22</t>
  </si>
  <si>
    <t>Video porteiro com câmera Intelbras IV 7000 HS. A ser instalado na porta de acesso do Hall 2 e ilha de 04 mesas do Apoio da Asjur.</t>
  </si>
  <si>
    <t>Fechadura Eletroímã com Sensor FS150 12V Automatiza - Kit Elite com sensor. Para utilização na porta de acesso do Hall 2.</t>
  </si>
  <si>
    <t>INSTALAÇÕES ELÉTRICAS SALA ESPERA PARA BALCÃO E LOGO</t>
  </si>
  <si>
    <t>2.2.1</t>
  </si>
  <si>
    <t>Caixa 4x4" de embutir de PVC. Para interligação da Caixa 4x4 na parede com caixa SQR Dutotec no piso.</t>
  </si>
  <si>
    <t>2.2.2</t>
  </si>
  <si>
    <t>Eletroduto de PVC Rígido - diâmetro 20mm (3/4). Para interligação da Caixa 4x4 na parede com caixa SQR Dutotec no piso.</t>
  </si>
  <si>
    <t>2.2.3</t>
  </si>
  <si>
    <t>Caixa Square rotation, modelo SQR, com adaptador para 05 (cinco) tomadas (RJ-45) e 05 (cinco) tomadas de In. 20A / 250V (padrão brasileiro), tampa tipo janela e adaptador para eletrodutos. Com duas tomadas RJ45 Cat.5e e duas tomadas elétricas pretas de 20 A DT.99230.20 (PRETO),</t>
  </si>
  <si>
    <t>2.2.4</t>
  </si>
  <si>
    <t>2.2.5</t>
  </si>
  <si>
    <t>Caixa de aluminio 100x100x50mm branca específica de canaleta de aluminio -73x25mm. Para utilização na parede entre ponto da impressora do Apoio da Asjur e ponto para Logo na Sala de Espera e no final da canaleta da sala de espera para ponto em caixa de piso para balcão.</t>
  </si>
  <si>
    <t>2.2.6</t>
  </si>
  <si>
    <t>INSTALAÇÕES ELÉTRICAS SALA DE REUNIÕES 1 E HALL 2</t>
  </si>
  <si>
    <t>2.3.2</t>
  </si>
  <si>
    <t>2.3.3</t>
  </si>
  <si>
    <t>Caixa Square rotation, modelo SQR, com adaptador para 05 (cinco) tomadas (RJ-45) e 05 (cinco) tomadas de In. 20A / 250V (padrão brasileiro), tampa tipo janela e adaptador para eletrodutos. Com duas tomadas RJ45 Cat.5e e duas tomadas elétricas pretas de 20 A DT.99230.20 (PRETO). Para ponto de piso da mesa de reunião.</t>
  </si>
  <si>
    <t>2.3.4</t>
  </si>
  <si>
    <t>2.3.4.1</t>
  </si>
  <si>
    <t>2.3.4.2</t>
  </si>
  <si>
    <t>2.3.5</t>
  </si>
  <si>
    <t>2.3.6</t>
  </si>
  <si>
    <t>2.3.7</t>
  </si>
  <si>
    <t>Conector Fêmea RJ45 para instalação na Mesa de Reunião. Ligação através de Patch Cord de 3m com 01 RJ 45 Macho em uma das pontas.</t>
  </si>
  <si>
    <t>2.3.8</t>
  </si>
  <si>
    <t>Cabo UTP cat. 5e (isolamento baixa emissão de gases) LSZH para elaboração de patch cord azul 3,0 mts para interligação entre ponto da caixa de piso e RJ45 Fêmea nas caixas da Mesa de Reunião com 1 RJ45 macho na ponta e com anilha oval grip de poliamida da Hellermann com as identificações de "PLXX" e "PTXX" nas duas pontas.</t>
  </si>
  <si>
    <t>2.3.9</t>
  </si>
  <si>
    <t>Disjuntores Monopolar/4,5kA, Curva "B" - 20A SIEMENS 5SL1- Para circuito das impressoras laser. Instalar no CD Bipartido da Automação.</t>
  </si>
  <si>
    <t>2.3.10</t>
  </si>
  <si>
    <t>Eletroduto ferro galvanizado semi pesado diametro 25 mm. Para interligação acima do forro entre a eletrocalha e descida de canaleta dutotec do ponto da impressora.</t>
  </si>
  <si>
    <t>2.3.11</t>
  </si>
  <si>
    <t>2.3.12</t>
  </si>
  <si>
    <t>2.3.13</t>
  </si>
  <si>
    <t>Adaptador 3x1" para conexão canaleta de aluminio 73x25mm e eletroduto de ferro 1". Para uso na descida do ponto da Impressora Laser.</t>
  </si>
  <si>
    <t>2.3.14</t>
  </si>
  <si>
    <t>Canaleta aluminio 73x25 dupla c/ tampa de encaixe -Branca. Para ponto da impressora laser e acesso a caixa de piso pela parede.</t>
  </si>
  <si>
    <t>2.3.15</t>
  </si>
  <si>
    <t>Caixa de aluminio 100x100x50mm branca específica de canaleta de aluminio -73x25mm. Para utilização na parede na descida da dutotec da impressora e espera para letreiro no Hall 2 e no final da canaleta da sala de reunião para ponto em caixa de piso.</t>
  </si>
  <si>
    <t>2.3.16</t>
  </si>
  <si>
    <t>Curva vertical 90º metálica branca especifica de canaleta de aluminio 73x25mm.</t>
  </si>
  <si>
    <t>2.3.17</t>
  </si>
  <si>
    <t>2.3.18</t>
  </si>
  <si>
    <t>2.3.19</t>
  </si>
  <si>
    <t>2.3.20</t>
  </si>
  <si>
    <t>INSTALAÇÕES ELÉTRICAS SALA DE REUNIÕES  2</t>
  </si>
  <si>
    <t>2.4.2</t>
  </si>
  <si>
    <t>2.4.3</t>
  </si>
  <si>
    <t>2.4.4</t>
  </si>
  <si>
    <t xml:space="preserve">Condutor unipolar flexível  livre de halogêneo , antichama isolaçao p/ 750V - seção 2,5mm² </t>
  </si>
  <si>
    <t>2.4.5</t>
  </si>
  <si>
    <t>2.4.6</t>
  </si>
  <si>
    <t>2.4.7</t>
  </si>
  <si>
    <t>2.4.8</t>
  </si>
  <si>
    <t>2.4.9</t>
  </si>
  <si>
    <t>Canaleta aluminio 73x25 dupla c/ tampa de encaixe -Branca. Para acesso a caixa de piso pela parede.</t>
  </si>
  <si>
    <t>2.4.10</t>
  </si>
  <si>
    <t>Caixa de aluminio 100x100x50mm branca específica de canaleta de aluminio -73x25mm. Para utilização na parede e interligação ao ponto da caixa de piso.</t>
  </si>
  <si>
    <t>2.4.11</t>
  </si>
  <si>
    <t>2.4.12</t>
  </si>
  <si>
    <t>2.4.13</t>
  </si>
  <si>
    <t>Tampa terminal ABS Branca para canaleta de aluminio 73x25mm. Para utilização na ponta final da canaleta dutotec da parede e interligação ao ponto da caixa de piso.</t>
  </si>
  <si>
    <t>2.4.14</t>
  </si>
  <si>
    <t>Desmontagem de canaleta dutotec branca, fiação elétrica, cabos de rede UTP existentes junto a esquadria de alumínio preta. Pontos de rede deverão ser desenfiados até o Rack.</t>
  </si>
  <si>
    <t>2.4.15</t>
  </si>
  <si>
    <t>Desmontagem de canaleta dutotec branca, fiação elétrica, cabos de rede UTP existentes junto a parede da ilha de 04 mesas do Apoio da Asjur. Desmontagem de 04 pontos telefônicos e de 02 pontos de rede deverão ser desenfiados até o Rack .</t>
  </si>
  <si>
    <t>2.4.16</t>
  </si>
  <si>
    <t xml:space="preserve">Remanejo de cabos de rede UTP existentes junto a esquadria de alumínio preta para pontos da caixa de piso da mesa de reuniões 2. </t>
  </si>
  <si>
    <t>2.4.17</t>
  </si>
  <si>
    <t>2.4.18</t>
  </si>
  <si>
    <t>2.4.19</t>
  </si>
  <si>
    <t>2.4.20</t>
  </si>
  <si>
    <t>Asbuilts das Instalações Eletrica estabilizada, elétrica comum, Lógica, telefônica e de Alarme.</t>
  </si>
  <si>
    <t>Desmontagem de canaleta dutotec branca, suportes, fiação elétrica, cabos de rede UTP existentes em esquadria de alumínio na Sala de Reuniões 2.</t>
  </si>
  <si>
    <t>Remontagem de fiação elétrica, cabos de rede UTP embutidas na parede de madeira existente para o ponto da TV na sala de Reuniões 2.</t>
  </si>
  <si>
    <t>Desmontagem e remanejo de luminárias de embutir de 2x18W e 2x9W existentes e a serem definidas.</t>
  </si>
  <si>
    <t>IV</t>
  </si>
  <si>
    <t>INST. MECÂNICAS</t>
  </si>
  <si>
    <t>TOTAL INSTALAÇÕES MECÂNICAS</t>
  </si>
  <si>
    <r>
      <t>TOTAL GERAL ITENS ELÉTRICA (</t>
    </r>
    <r>
      <rPr>
        <b/>
        <i/>
        <sz val="10"/>
        <rFont val="Calibri"/>
        <family val="2"/>
      </rPr>
      <t>II+III</t>
    </r>
    <r>
      <rPr>
        <b/>
        <sz val="10"/>
        <rFont val="Calibri"/>
        <family val="2"/>
      </rPr>
      <t>)</t>
    </r>
  </si>
  <si>
    <t>SUBTOTAL JURÍDICO</t>
  </si>
  <si>
    <t>SUBTOTAL AGÊNCIA SÃO PAULO</t>
  </si>
  <si>
    <t>Regularização para pavimentação colada, com argamassa reguladora ref. quartzolit ou equivalente.</t>
  </si>
  <si>
    <t>Rodapé em madeira h= 10 cm para instalação em paredes curvas.</t>
  </si>
  <si>
    <t xml:space="preserve">ESQUADRIAS </t>
  </si>
  <si>
    <t>Andaime interno locação por dia - 3 dias</t>
  </si>
  <si>
    <r>
      <t xml:space="preserve">5. CONDIÇÕES DE PAGAMENTO: </t>
    </r>
    <r>
      <rPr>
        <sz val="10"/>
        <rFont val="Calibri"/>
        <family val="2"/>
      </rPr>
      <t>Conforme serviço medido, após fiscalização e aceite, será efetuado o pagamento à contratada, até o dia 15 do mês subsequente à entrega da nota fiscal/fatura correspondente.</t>
    </r>
  </si>
  <si>
    <t>Porta de abrir em vidro temperado para o acesso aos gabinetes, dimensões, 80x210cm, com ferragens pretas.</t>
  </si>
  <si>
    <t>Pintura Acrílica acetinado, cor ref. Suvinil, C147, tapete de juta, com emassamento - paredes internas.</t>
  </si>
  <si>
    <t>Pintura Acrílica fosco, cor ref. Suvinil, C379, galho seco, com emassamento - paredes internas.</t>
  </si>
  <si>
    <t>Pintura Epoxi sobre pintura acrílica existente, cor branco gelo, prevendo lixar toda a superfície.</t>
  </si>
  <si>
    <t>Pintura Verniz poliuretano pigmentado fosco sobre madeira.</t>
  </si>
  <si>
    <t>Pintura Esmalte acetinado, cor branco gelo, sobre painel de mdf.</t>
  </si>
  <si>
    <t>Pintura acrílica de parede azul com 100% de recobrimento para recepção</t>
  </si>
  <si>
    <t>Painel para TV em mdf amadeirado para as 3 salas de reuniões, conforme projeto.</t>
  </si>
  <si>
    <t>Pintura PVA sem emassamento, cor branca - forro de gesso e lajes internas.</t>
  </si>
  <si>
    <t>Pintura de acrílica cor metálica prata com 100% de recobrimento para sala de reuniões</t>
  </si>
  <si>
    <t>Balcão para café, conforme projeto.</t>
  </si>
  <si>
    <t>TV - instalação.</t>
  </si>
  <si>
    <t>Papel de parede sobre gesso acartonado.</t>
  </si>
  <si>
    <t xml:space="preserve">Placa de inox para identificação elevador - Banrisul instalada com fita. </t>
  </si>
  <si>
    <t>Placa inox  + acrílico identificação Banrisul l:50cm h:35cm instalada com fita.</t>
  </si>
  <si>
    <t>11.7</t>
  </si>
  <si>
    <t>Lixeiras de funcionário  em PVC diâmetro 25cm - altura 30cm - cor preta.</t>
  </si>
  <si>
    <t>Lixeira em inox com tampa vai e vem para salas de espera e circulação - Capacidade para 11l.</t>
  </si>
  <si>
    <t>Cachepots em inox diâmetro de 50 cm, com rodízios</t>
  </si>
  <si>
    <t>Adequação de balcões com retirada de corrediças e instalação de prateleiras.</t>
  </si>
  <si>
    <t>Organização e montagem geral do leiaute - conforme leiaute fornecido.</t>
  </si>
  <si>
    <t>Carga manual e transporte de conteiners para destinação dos residuos de caliças de obra, metal (ferro e alumínio), vidro, madeira, cerâmicas, gesso, etc, produzidos pela construção civil (atentar para a legislação local e memorial descritivo).</t>
  </si>
  <si>
    <t>Destinação de resíduos (atentar para memorial descritivo).</t>
  </si>
  <si>
    <t>Extintor de incêndio PQS-ABC 04 Kg -  com suportes e placas de identificação.</t>
  </si>
  <si>
    <t>Extintor de incêndio CO2- gás carbonico 6Kg- com suportes e placas de identificação.</t>
  </si>
  <si>
    <t>Placa advertência "PROIBIDO FUMAR" fotoluminescente- 15x20cm.</t>
  </si>
  <si>
    <t>Placa fotoluminescente de balizamento de saída direita, esquerda, saída.</t>
  </si>
  <si>
    <t>Kit detectores óptico de fumaça com módulo de endereçamento infraestrutura elétrica ligado aos damais existentes.</t>
  </si>
  <si>
    <t>Cabo blindado 4 vias (2x0,75mm²/2x1,5mm²).</t>
  </si>
  <si>
    <t>Plug Macho e fêmea novo padrão - ligação luminárias.</t>
  </si>
  <si>
    <r>
      <t>Interruptor 10A redondo de embutir tipo bolinha com acabamentos para instalação em móvel de madeira, para controle da iluminação da logo/dados</t>
    </r>
    <r>
      <rPr>
        <sz val="12"/>
        <rFont val="Calibri"/>
        <family val="2"/>
      </rPr>
      <t xml:space="preserve">. </t>
    </r>
    <r>
      <rPr>
        <sz val="10"/>
        <rFont val="Calibri"/>
        <family val="2"/>
      </rPr>
      <t>Referência Margirius.</t>
    </r>
  </si>
  <si>
    <r>
      <t xml:space="preserve">Conjunto de Bastidor, Espelho branco para 03 posições p/tres blocos com, </t>
    </r>
    <r>
      <rPr>
        <b/>
        <sz val="10"/>
        <rFont val="Calibri"/>
        <family val="2"/>
      </rPr>
      <t>DUAS</t>
    </r>
    <r>
      <rPr>
        <sz val="10"/>
        <rFont val="Calibri"/>
        <family val="2"/>
      </rPr>
      <t xml:space="preserve"> tomadas tipo bloco NBR.20A Ref. DT.99230.20 </t>
    </r>
    <r>
      <rPr>
        <b/>
        <sz val="10"/>
        <rFont val="Calibri"/>
        <family val="2"/>
      </rPr>
      <t>(PRETO)</t>
    </r>
    <r>
      <rPr>
        <sz val="10"/>
        <rFont val="Calibri"/>
        <family val="2"/>
      </rPr>
      <t>, mais um bloco RJ45 fêmea para instalação em painel de madeira para ponto de TV nas salas de reuniões.</t>
    </r>
  </si>
  <si>
    <r>
      <t xml:space="preserve">Suporte Dutotec  branco Ref. DT.64444.10 p/tres blocos com, </t>
    </r>
    <r>
      <rPr>
        <b/>
        <sz val="10"/>
        <rFont val="Calibri"/>
        <family val="2"/>
      </rPr>
      <t>DUAS</t>
    </r>
    <r>
      <rPr>
        <sz val="10"/>
        <rFont val="Calibri"/>
        <family val="2"/>
      </rPr>
      <t xml:space="preserve"> tomadas tipo bloco NBR.20A Ref. DT.99230.20 </t>
    </r>
    <r>
      <rPr>
        <b/>
        <sz val="10"/>
        <rFont val="Calibri"/>
        <family val="2"/>
      </rPr>
      <t>(PRETO)</t>
    </r>
    <r>
      <rPr>
        <sz val="10"/>
        <rFont val="Calibri"/>
        <family val="2"/>
      </rPr>
      <t>, mais um bloco cego Ref. QM 99200.00 ou similar.</t>
    </r>
  </si>
  <si>
    <t>Soleira de mármore travertino, largura 14cm x 8,50 m</t>
  </si>
  <si>
    <t>Fornecimento e instalação de piso em porcelanato ref. Travertino Eliane, Portobello ou equivalente. Aprovar amostra com a Engenharia.</t>
  </si>
  <si>
    <t>Piso vinílico, 20cm x 120 cm, espessura total 5mm, referência steamed oak, linha Allura Flex - Forbo, ou equivalente. Aprovar amostra com a Engenharia.</t>
  </si>
  <si>
    <t>Divisórias em alumínio anodizado preto, com vidro temperado para o hall.</t>
  </si>
  <si>
    <t>Pastilha de vidro metálica ref. Eliane ou Portobello. Aprovar amostra na Engenharia.</t>
  </si>
  <si>
    <t>Fornecimento de cadeiras para bancada da copa ref. Allegra, altura do assento 66cm. Aprovar cores com a engenharia.</t>
  </si>
  <si>
    <t>Instalações provisórias de hidráulica, esgoto e elétrica para a copa.</t>
  </si>
  <si>
    <t>1.2.16</t>
  </si>
  <si>
    <t>Retirada da porta de acesso com marco para inversão de sentido de abertura.</t>
  </si>
  <si>
    <t>5.5</t>
  </si>
  <si>
    <t>Marco em inox para porta de acesso, com requadro para porta interna de vidro temperado.</t>
  </si>
  <si>
    <t>Persiana rolô em tecido translúcido, tela solar, 3%, cor branca iguais às existentes, instaladas lado a lado.</t>
  </si>
  <si>
    <t>7.2</t>
  </si>
  <si>
    <t>Instalação de persiana rolô em tecido translúcido, tela solar, 3%, cor branca iguais às existentes, instaladas lado a lado fornecidas pelo banco.</t>
  </si>
  <si>
    <t>Remoção de carpete e raspagem da cola no contrapiso.</t>
  </si>
  <si>
    <t>11.8</t>
  </si>
  <si>
    <t>Demolição de parte da parede de alvenaria em bloco de concreto celular, na circulação.</t>
  </si>
  <si>
    <t>Retirada do piso cerâmico dos sanitários, copa e rodapés dos balcões.</t>
  </si>
  <si>
    <t>6.10</t>
  </si>
  <si>
    <t>Pintura acrílica, com emassamento, cor ocre na circulação do condomínio.</t>
  </si>
  <si>
    <r>
      <t xml:space="preserve">2. ENDEREÇO DE EXECUÇÃO/ENTREGA: </t>
    </r>
    <r>
      <rPr>
        <sz val="10"/>
        <rFont val="Calibri"/>
        <family val="2"/>
      </rPr>
      <t>Av. Cidade Jardim, 400 - Conjuntos 64, 65, 66 - São Paulo/SP</t>
    </r>
  </si>
  <si>
    <r>
      <t xml:space="preserve">1. </t>
    </r>
    <r>
      <rPr>
        <b/>
        <sz val="10"/>
        <rFont val="Calibri"/>
        <family val="2"/>
      </rPr>
      <t>OBJETO:</t>
    </r>
    <r>
      <rPr>
        <sz val="10"/>
        <rFont val="Calibri"/>
        <family val="2"/>
      </rPr>
      <t xml:space="preserve"> Manutenção predial e de infraestrutura - Ed. Dacon, 6º Andar - Fase II</t>
    </r>
  </si>
  <si>
    <t>OBJETO: Manutenção predial e de infraestrutura - Ed. Dacon, 6º Andar - Fase II</t>
  </si>
  <si>
    <t>Fornecimento e instalação de cuba de sobrepor oval cor branca sob bancada em granito, válvula e acessórios para instalação.</t>
  </si>
  <si>
    <t>Torneira de mesa cromada, com acionamento sob pressão, para lavatório com fechamento automático e acessórios para instalação.</t>
  </si>
  <si>
    <t>h</t>
  </si>
  <si>
    <t xml:space="preserve">ENCARGOS SOCIAIS - SINAPI-RS NOV/2019 </t>
  </si>
  <si>
    <t>Remanejo e instalação de Logo dos cubos em prata 70cm x 70cm fornecidos pelo Banco.</t>
  </si>
</sst>
</file>

<file path=xl/styles.xml><?xml version="1.0" encoding="utf-8"?>
<styleSheet xmlns="http://schemas.openxmlformats.org/spreadsheetml/2006/main">
  <numFmts count="6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&quot;Cr$&quot;#,##0_);\(&quot;Cr$&quot;#,##0\)"/>
    <numFmt numFmtId="191" formatCode="&quot;Cr$&quot;#,##0_);[Red]\(&quot;Cr$&quot;#,##0\)"/>
    <numFmt numFmtId="192" formatCode="&quot;Cr$&quot;#,##0.00_);\(&quot;Cr$&quot;#,##0.00\)"/>
    <numFmt numFmtId="193" formatCode="&quot;Cr$&quot;#,##0.00_);[Red]\(&quot;Cr$&quot;#,##0.00\)"/>
    <numFmt numFmtId="194" formatCode="_(&quot;Cr$&quot;* #,##0_);_(&quot;Cr$&quot;* \(#,##0\);_(&quot;Cr$&quot;* &quot;-&quot;_);_(@_)"/>
    <numFmt numFmtId="195" formatCode="_(&quot;Cr$&quot;* #,##0.00_);_(&quot;Cr$&quot;* \(#,##0.00\);_(&quot;Cr$&quot;* &quot;-&quot;??_);_(@_)"/>
    <numFmt numFmtId="196" formatCode="00"/>
    <numFmt numFmtId="197" formatCode="#,##0.00;[Red]#,##0.00"/>
    <numFmt numFmtId="198" formatCode="[$-409]dddd\,\ mmmm\ dd\,\ yyyy"/>
    <numFmt numFmtId="199" formatCode="[$-409]h:mm:ss\ AM/PM"/>
    <numFmt numFmtId="200" formatCode="0.00;[Red]0.00"/>
    <numFmt numFmtId="201" formatCode="[$-416]dddd\,\ d&quot; de &quot;mmmm&quot; de &quot;yyyy"/>
    <numFmt numFmtId="202" formatCode="0.000"/>
    <numFmt numFmtId="203" formatCode="0.0000"/>
    <numFmt numFmtId="204" formatCode="0.0"/>
    <numFmt numFmtId="205" formatCode="#,##0.0"/>
    <numFmt numFmtId="206" formatCode="0.00_);[Red]\(0.00\)"/>
    <numFmt numFmtId="207" formatCode="#,##0.000"/>
    <numFmt numFmtId="208" formatCode="&quot;R$&quot;\ #,##0.00"/>
    <numFmt numFmtId="209" formatCode="&quot;Sim&quot;;&quot;Sim&quot;;&quot;Não&quot;"/>
    <numFmt numFmtId="210" formatCode="&quot;Verdadeiro&quot;;&quot;Verdadeiro&quot;;&quot;Falso&quot;"/>
    <numFmt numFmtId="211" formatCode="&quot;Ativado&quot;;&quot;Ativado&quot;;&quot;Desativado&quot;"/>
    <numFmt numFmtId="212" formatCode="[$€-2]\ #,##0.00_);[Red]\([$€-2]\ #,##0.00\)"/>
    <numFmt numFmtId="213" formatCode="#,##0.0000"/>
    <numFmt numFmtId="214" formatCode="#,##0.00000"/>
    <numFmt numFmtId="215" formatCode="#,##0.000000"/>
    <numFmt numFmtId="216" formatCode="#,##0.0000000"/>
    <numFmt numFmtId="217" formatCode="00000"/>
    <numFmt numFmtId="218" formatCode="#,##0.00;[Red]&quot;-&quot;#,##0.00"/>
    <numFmt numFmtId="219" formatCode="#,##0.00_ ;[Red]\-#,##0.00\ "/>
    <numFmt numFmtId="220" formatCode="00.00"/>
    <numFmt numFmtId="221" formatCode="00.00000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2"/>
    </font>
    <font>
      <b/>
      <i/>
      <sz val="10"/>
      <name val="MS Sans Serif"/>
      <family val="0"/>
    </font>
    <font>
      <sz val="10"/>
      <name val="Arial"/>
      <family val="2"/>
    </font>
    <font>
      <sz val="10"/>
      <name val="Calibri"/>
      <family val="2"/>
    </font>
    <font>
      <b/>
      <sz val="8"/>
      <name val="Times New Roman"/>
      <family val="1"/>
    </font>
    <font>
      <i/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MS Sans Serif"/>
      <family val="0"/>
    </font>
    <font>
      <u val="single"/>
      <sz val="10"/>
      <color theme="11"/>
      <name val="MS Sans Serif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7C7C7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>
        <color indexed="63"/>
      </left>
      <right style="hair"/>
      <top style="hair"/>
      <bottom style="hair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6" fillId="0" borderId="5" applyNumberFormat="0" applyFont="0" applyBorder="0" applyAlignment="0">
      <protection/>
    </xf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3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40" fontId="0" fillId="0" borderId="0" applyFont="0" applyFill="0" applyBorder="0" applyAlignment="0" applyProtection="0"/>
    <xf numFmtId="40" fontId="0" fillId="0" borderId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30" fillId="0" borderId="11" xfId="0" applyFont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 applyProtection="1">
      <alignment vertical="center" wrapText="1"/>
      <protection hidden="1"/>
    </xf>
    <xf numFmtId="0" fontId="5" fillId="0" borderId="11" xfId="0" applyFont="1" applyBorder="1" applyAlignment="1" applyProtection="1">
      <alignment wrapText="1"/>
      <protection hidden="1"/>
    </xf>
    <xf numFmtId="4" fontId="5" fillId="0" borderId="11" xfId="0" applyNumberFormat="1" applyFont="1" applyFill="1" applyBorder="1" applyAlignment="1" applyProtection="1">
      <alignment horizontal="right" wrapText="1"/>
      <protection hidden="1"/>
    </xf>
    <xf numFmtId="0" fontId="31" fillId="0" borderId="11" xfId="0" applyFont="1" applyFill="1" applyBorder="1" applyAlignment="1" applyProtection="1">
      <alignment vertical="center" wrapText="1"/>
      <protection hidden="1"/>
    </xf>
    <xf numFmtId="0" fontId="5" fillId="0" borderId="11" xfId="0" applyFont="1" applyFill="1" applyBorder="1" applyAlignment="1" applyProtection="1">
      <alignment wrapText="1"/>
      <protection hidden="1"/>
    </xf>
    <xf numFmtId="0" fontId="8" fillId="33" borderId="11" xfId="0" applyFont="1" applyFill="1" applyBorder="1" applyAlignment="1" applyProtection="1">
      <alignment vertical="center" wrapText="1"/>
      <protection hidden="1"/>
    </xf>
    <xf numFmtId="1" fontId="8" fillId="34" borderId="11" xfId="0" applyNumberFormat="1" applyFont="1" applyFill="1" applyBorder="1" applyAlignment="1" applyProtection="1">
      <alignment horizontal="center" vertical="center" wrapText="1"/>
      <protection hidden="1"/>
    </xf>
    <xf numFmtId="1" fontId="9" fillId="35" borderId="11" xfId="0" applyNumberFormat="1" applyFont="1" applyFill="1" applyBorder="1" applyAlignment="1" applyProtection="1">
      <alignment horizontal="left" vertical="center" wrapText="1"/>
      <protection hidden="1"/>
    </xf>
    <xf numFmtId="0" fontId="8" fillId="35" borderId="11" xfId="0" applyFont="1" applyFill="1" applyBorder="1" applyAlignment="1" applyProtection="1">
      <alignment vertical="center" wrapText="1"/>
      <protection hidden="1"/>
    </xf>
    <xf numFmtId="4" fontId="8" fillId="35" borderId="11" xfId="0" applyNumberFormat="1" applyFont="1" applyFill="1" applyBorder="1" applyAlignment="1" applyProtection="1">
      <alignment horizontal="right" vertical="center" wrapText="1"/>
      <protection hidden="1"/>
    </xf>
    <xf numFmtId="4" fontId="8" fillId="35" borderId="11" xfId="73" applyNumberFormat="1" applyFont="1" applyFill="1" applyBorder="1" applyAlignment="1" applyProtection="1">
      <alignment horizontal="right" vertical="center" wrapText="1"/>
      <protection hidden="1"/>
    </xf>
    <xf numFmtId="1" fontId="8" fillId="36" borderId="11" xfId="0" applyNumberFormat="1" applyFont="1" applyFill="1" applyBorder="1" applyAlignment="1" applyProtection="1">
      <alignment horizontal="left" vertical="center" wrapText="1"/>
      <protection hidden="1"/>
    </xf>
    <xf numFmtId="0" fontId="8" fillId="36" borderId="11" xfId="0" applyFont="1" applyFill="1" applyBorder="1" applyAlignment="1" applyProtection="1">
      <alignment vertical="center" wrapText="1"/>
      <protection hidden="1"/>
    </xf>
    <xf numFmtId="0" fontId="5" fillId="36" borderId="11" xfId="0" applyFont="1" applyFill="1" applyBorder="1" applyAlignment="1" applyProtection="1">
      <alignment horizontal="center" vertical="center" wrapText="1"/>
      <protection hidden="1"/>
    </xf>
    <xf numFmtId="4" fontId="5" fillId="36" borderId="11" xfId="0" applyNumberFormat="1" applyFont="1" applyFill="1" applyBorder="1" applyAlignment="1" applyProtection="1">
      <alignment horizontal="right" vertical="center" wrapText="1"/>
      <protection hidden="1"/>
    </xf>
    <xf numFmtId="197" fontId="5" fillId="36" borderId="11" xfId="0" applyNumberFormat="1" applyFont="1" applyFill="1" applyBorder="1" applyAlignment="1" applyProtection="1">
      <alignment horizontal="right" vertical="center" wrapText="1"/>
      <protection hidden="1"/>
    </xf>
    <xf numFmtId="4" fontId="5" fillId="0" borderId="11" xfId="0" applyNumberFormat="1" applyFont="1" applyFill="1" applyBorder="1" applyAlignment="1" applyProtection="1">
      <alignment horizontal="right" vertical="center"/>
      <protection locked="0"/>
    </xf>
    <xf numFmtId="1" fontId="5" fillId="36" borderId="11" xfId="0" applyNumberFormat="1" applyFont="1" applyFill="1" applyBorder="1" applyAlignment="1" applyProtection="1">
      <alignment horizontal="left" vertical="center" wrapText="1"/>
      <protection hidden="1"/>
    </xf>
    <xf numFmtId="0" fontId="5" fillId="36" borderId="11" xfId="0" applyFont="1" applyFill="1" applyBorder="1" applyAlignment="1" applyProtection="1">
      <alignment vertical="center" wrapText="1"/>
      <protection hidden="1"/>
    </xf>
    <xf numFmtId="4" fontId="5" fillId="37" borderId="11" xfId="0" applyNumberFormat="1" applyFont="1" applyFill="1" applyBorder="1" applyAlignment="1" applyProtection="1">
      <alignment horizontal="right" vertical="center" wrapText="1"/>
      <protection hidden="1"/>
    </xf>
    <xf numFmtId="4" fontId="5" fillId="36" borderId="1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1" xfId="0" applyFont="1" applyFill="1" applyBorder="1" applyAlignment="1" applyProtection="1">
      <alignment vertical="center" wrapText="1"/>
      <protection hidden="1"/>
    </xf>
    <xf numFmtId="1" fontId="5" fillId="34" borderId="11" xfId="0" applyNumberFormat="1" applyFont="1" applyFill="1" applyBorder="1" applyAlignment="1" applyProtection="1">
      <alignment horizontal="left" vertical="center" wrapText="1"/>
      <protection hidden="1"/>
    </xf>
    <xf numFmtId="0" fontId="5" fillId="34" borderId="11" xfId="0" applyFont="1" applyFill="1" applyBorder="1" applyAlignment="1" applyProtection="1">
      <alignment horizontal="left" vertical="center" wrapText="1"/>
      <protection hidden="1"/>
    </xf>
    <xf numFmtId="4" fontId="5" fillId="34" borderId="11" xfId="0" applyNumberFormat="1" applyFont="1" applyFill="1" applyBorder="1" applyAlignment="1" applyProtection="1">
      <alignment horizontal="center" vertical="center" wrapText="1"/>
      <protection hidden="1"/>
    </xf>
    <xf numFmtId="4" fontId="5" fillId="34" borderId="11" xfId="0" applyNumberFormat="1" applyFont="1" applyFill="1" applyBorder="1" applyAlignment="1" applyProtection="1">
      <alignment horizontal="right" vertical="center" wrapText="1"/>
      <protection hidden="1"/>
    </xf>
    <xf numFmtId="4" fontId="5" fillId="34" borderId="1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1" xfId="0" applyNumberFormat="1" applyFont="1" applyFill="1" applyBorder="1" applyAlignment="1" applyProtection="1">
      <alignment horizontal="right" vertical="center" wrapText="1"/>
      <protection hidden="1"/>
    </xf>
    <xf numFmtId="4" fontId="5" fillId="0" borderId="11" xfId="0" applyNumberFormat="1" applyFont="1" applyFill="1" applyBorder="1" applyAlignment="1" applyProtection="1">
      <alignment horizontal="center" vertical="center" wrapText="1"/>
      <protection hidden="1"/>
    </xf>
    <xf numFmtId="1" fontId="5" fillId="0" borderId="11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11" xfId="0" applyNumberFormat="1" applyFont="1" applyFill="1" applyBorder="1" applyAlignment="1" applyProtection="1">
      <alignment horizontal="left" vertical="center" wrapText="1"/>
      <protection hidden="1"/>
    </xf>
    <xf numFmtId="2" fontId="5" fillId="0" borderId="11" xfId="0" applyNumberFormat="1" applyFont="1" applyFill="1" applyBorder="1" applyAlignment="1" applyProtection="1">
      <alignment vertical="center" wrapText="1"/>
      <protection hidden="1"/>
    </xf>
    <xf numFmtId="0" fontId="5" fillId="0" borderId="11" xfId="0" applyNumberFormat="1" applyFont="1" applyFill="1" applyBorder="1" applyAlignment="1" applyProtection="1">
      <alignment vertical="center" wrapText="1"/>
      <protection hidden="1"/>
    </xf>
    <xf numFmtId="1" fontId="5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5" fillId="0" borderId="11" xfId="0" applyFont="1" applyFill="1" applyBorder="1" applyAlignment="1" applyProtection="1">
      <alignment horizontal="left" vertical="center" wrapText="1"/>
      <protection hidden="1"/>
    </xf>
    <xf numFmtId="2" fontId="5" fillId="0" borderId="11" xfId="0" applyNumberFormat="1" applyFont="1" applyFill="1" applyBorder="1" applyAlignment="1" applyProtection="1">
      <alignment horizontal="center" vertical="center" wrapText="1"/>
      <protection hidden="1"/>
    </xf>
    <xf numFmtId="4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7" fillId="36" borderId="11" xfId="0" applyFont="1" applyFill="1" applyBorder="1" applyAlignment="1" applyProtection="1">
      <alignment vertical="center" wrapText="1"/>
      <protection hidden="1"/>
    </xf>
    <xf numFmtId="4" fontId="8" fillId="38" borderId="11" xfId="0" applyNumberFormat="1" applyFont="1" applyFill="1" applyBorder="1" applyAlignment="1" applyProtection="1">
      <alignment horizontal="right" vertical="center" wrapText="1"/>
      <protection hidden="1"/>
    </xf>
    <xf numFmtId="40" fontId="8" fillId="0" borderId="11" xfId="74" applyFont="1" applyFill="1" applyBorder="1" applyAlignment="1" applyProtection="1">
      <alignment vertical="center"/>
      <protection hidden="1"/>
    </xf>
    <xf numFmtId="40" fontId="9" fillId="0" borderId="11" xfId="74" applyFont="1" applyFill="1" applyBorder="1" applyAlignment="1" applyProtection="1">
      <alignment horizontal="left" vertical="center"/>
      <protection hidden="1"/>
    </xf>
    <xf numFmtId="40" fontId="9" fillId="0" borderId="11" xfId="74" applyFont="1" applyFill="1" applyBorder="1" applyAlignment="1" applyProtection="1">
      <alignment horizontal="left" vertical="center" wrapText="1"/>
      <protection hidden="1"/>
    </xf>
    <xf numFmtId="40" fontId="8" fillId="0" borderId="11" xfId="74" applyFont="1" applyFill="1" applyBorder="1" applyAlignment="1" applyProtection="1">
      <alignment horizontal="center" vertical="center"/>
      <protection hidden="1"/>
    </xf>
    <xf numFmtId="1" fontId="5" fillId="35" borderId="11" xfId="0" applyNumberFormat="1" applyFont="1" applyFill="1" applyBorder="1" applyAlignment="1" applyProtection="1">
      <alignment horizontal="center" vertical="center" wrapText="1"/>
      <protection hidden="1"/>
    </xf>
    <xf numFmtId="4" fontId="8" fillId="35" borderId="11" xfId="0" applyNumberFormat="1" applyFont="1" applyFill="1" applyBorder="1" applyAlignment="1" applyProtection="1">
      <alignment vertical="center" wrapText="1"/>
      <protection hidden="1"/>
    </xf>
    <xf numFmtId="2" fontId="5" fillId="0" borderId="11" xfId="0" applyNumberFormat="1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center" vertical="center" wrapText="1"/>
      <protection hidden="1"/>
    </xf>
    <xf numFmtId="4" fontId="8" fillId="0" borderId="11" xfId="73" applyNumberFormat="1" applyFont="1" applyFill="1" applyBorder="1" applyAlignment="1" applyProtection="1">
      <alignment horizontal="right" vertical="center" wrapText="1"/>
      <protection hidden="1"/>
    </xf>
    <xf numFmtId="2" fontId="5" fillId="0" borderId="11" xfId="0" applyNumberFormat="1" applyFont="1" applyFill="1" applyBorder="1" applyAlignment="1" applyProtection="1">
      <alignment horizontal="left" vertical="center" wrapText="1"/>
      <protection hidden="1"/>
    </xf>
    <xf numFmtId="4" fontId="8" fillId="0" borderId="11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 applyProtection="1">
      <alignment vertical="center" wrapText="1"/>
      <protection hidden="1"/>
    </xf>
    <xf numFmtId="4" fontId="5" fillId="0" borderId="11" xfId="0" applyNumberFormat="1" applyFont="1" applyBorder="1" applyAlignment="1" applyProtection="1">
      <alignment horizontal="center" vertical="center" wrapText="1"/>
      <protection hidden="1"/>
    </xf>
    <xf numFmtId="197" fontId="5" fillId="34" borderId="11" xfId="0" applyNumberFormat="1" applyFont="1" applyFill="1" applyBorder="1" applyAlignment="1" applyProtection="1">
      <alignment horizontal="right" vertical="center" wrapText="1"/>
      <protection hidden="1"/>
    </xf>
    <xf numFmtId="1" fontId="5" fillId="0" borderId="11" xfId="0" applyNumberFormat="1" applyFont="1" applyBorder="1" applyAlignment="1" applyProtection="1">
      <alignment horizontal="center" vertical="center" wrapText="1"/>
      <protection hidden="1"/>
    </xf>
    <xf numFmtId="0" fontId="5" fillId="34" borderId="11" xfId="0" applyFont="1" applyFill="1" applyBorder="1" applyAlignment="1" applyProtection="1">
      <alignment vertical="center" wrapText="1"/>
      <protection hidden="1"/>
    </xf>
    <xf numFmtId="0" fontId="5" fillId="34" borderId="11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4" fontId="5" fillId="0" borderId="11" xfId="0" applyNumberFormat="1" applyFont="1" applyBorder="1" applyAlignment="1" applyProtection="1">
      <alignment horizontal="right" vertical="center" wrapText="1"/>
      <protection locked="0"/>
    </xf>
    <xf numFmtId="1" fontId="8" fillId="34" borderId="11" xfId="0" applyNumberFormat="1" applyFont="1" applyFill="1" applyBorder="1" applyAlignment="1" applyProtection="1">
      <alignment horizontal="left" vertical="center" wrapText="1"/>
      <protection hidden="1"/>
    </xf>
    <xf numFmtId="4" fontId="5" fillId="35" borderId="1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wrapText="1"/>
      <protection hidden="1"/>
    </xf>
    <xf numFmtId="4" fontId="5" fillId="0" borderId="11" xfId="0" applyNumberFormat="1" applyFont="1" applyFill="1" applyBorder="1" applyAlignment="1" applyProtection="1">
      <alignment horizontal="center" vertical="center" wrapText="1"/>
      <protection hidden="1"/>
    </xf>
    <xf numFmtId="4" fontId="5" fillId="0" borderId="11" xfId="0" applyNumberFormat="1" applyFont="1" applyFill="1" applyBorder="1" applyAlignment="1" applyProtection="1">
      <alignment horizontal="center" vertical="center"/>
      <protection hidden="1"/>
    </xf>
    <xf numFmtId="4" fontId="5" fillId="0" borderId="11" xfId="0" applyNumberFormat="1" applyFont="1" applyFill="1" applyBorder="1" applyAlignment="1" applyProtection="1">
      <alignment horizontal="center" wrapText="1"/>
      <protection hidden="1"/>
    </xf>
    <xf numFmtId="4" fontId="31" fillId="33" borderId="11" xfId="0" applyNumberFormat="1" applyFont="1" applyFill="1" applyBorder="1" applyAlignment="1" applyProtection="1">
      <alignment horizontal="center" vertical="center" wrapText="1"/>
      <protection hidden="1"/>
    </xf>
    <xf numFmtId="4" fontId="8" fillId="38" borderId="11" xfId="0" applyNumberFormat="1" applyFont="1" applyFill="1" applyBorder="1" applyAlignment="1" applyProtection="1">
      <alignment horizontal="center" vertical="center" wrapText="1"/>
      <protection hidden="1"/>
    </xf>
    <xf numFmtId="4" fontId="8" fillId="0" borderId="11" xfId="74" applyNumberFormat="1" applyFont="1" applyFill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vertical="center" wrapText="1"/>
      <protection hidden="1"/>
    </xf>
    <xf numFmtId="4" fontId="5" fillId="0" borderId="12" xfId="0" applyNumberFormat="1" applyFont="1" applyBorder="1" applyAlignment="1" applyProtection="1">
      <alignment horizontal="center" vertical="center" wrapText="1"/>
      <protection hidden="1"/>
    </xf>
    <xf numFmtId="0" fontId="30" fillId="0" borderId="13" xfId="0" applyFont="1" applyBorder="1" applyAlignment="1" applyProtection="1">
      <alignment horizontal="center" vertical="center" wrapText="1"/>
      <protection hidden="1"/>
    </xf>
    <xf numFmtId="0" fontId="30" fillId="0" borderId="14" xfId="0" applyFont="1" applyBorder="1" applyAlignment="1" applyProtection="1">
      <alignment horizontal="center" vertical="center" wrapText="1"/>
      <protection hidden="1"/>
    </xf>
    <xf numFmtId="0" fontId="30" fillId="0" borderId="15" xfId="0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wrapText="1"/>
      <protection hidden="1"/>
    </xf>
    <xf numFmtId="9" fontId="8" fillId="0" borderId="15" xfId="0" applyNumberFormat="1" applyFont="1" applyBorder="1" applyAlignment="1" applyProtection="1">
      <alignment horizontal="center" vertical="center" wrapText="1"/>
      <protection hidden="1"/>
    </xf>
    <xf numFmtId="0" fontId="8" fillId="0" borderId="15" xfId="0" applyFont="1" applyBorder="1" applyAlignment="1" applyProtection="1">
      <alignment horizontal="center" vertical="center" wrapText="1"/>
      <protection hidden="1"/>
    </xf>
    <xf numFmtId="196" fontId="8" fillId="34" borderId="16" xfId="0" applyNumberFormat="1" applyFont="1" applyFill="1" applyBorder="1" applyAlignment="1" applyProtection="1">
      <alignment horizontal="center" vertical="center" wrapText="1"/>
      <protection hidden="1"/>
    </xf>
    <xf numFmtId="196" fontId="8" fillId="35" borderId="16" xfId="0" applyNumberFormat="1" applyFont="1" applyFill="1" applyBorder="1" applyAlignment="1" applyProtection="1">
      <alignment horizontal="center" vertical="center" wrapText="1"/>
      <protection hidden="1"/>
    </xf>
    <xf numFmtId="4" fontId="8" fillId="35" borderId="15" xfId="73" applyNumberFormat="1" applyFont="1" applyFill="1" applyBorder="1" applyAlignment="1" applyProtection="1">
      <alignment horizontal="right" vertical="center" wrapText="1"/>
      <protection hidden="1"/>
    </xf>
    <xf numFmtId="0" fontId="5" fillId="0" borderId="16" xfId="0" applyFont="1" applyBorder="1" applyAlignment="1" applyProtection="1">
      <alignment horizontal="center" vertical="center" wrapText="1"/>
      <protection hidden="1"/>
    </xf>
    <xf numFmtId="197" fontId="5" fillId="36" borderId="15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16" xfId="0" applyFont="1" applyBorder="1" applyAlignment="1" applyProtection="1">
      <alignment horizontal="center" vertical="center" wrapText="1"/>
      <protection hidden="1"/>
    </xf>
    <xf numFmtId="196" fontId="5" fillId="34" borderId="16" xfId="0" applyNumberFormat="1" applyFont="1" applyFill="1" applyBorder="1" applyAlignment="1" applyProtection="1">
      <alignment horizontal="center" vertical="center" wrapText="1"/>
      <protection hidden="1"/>
    </xf>
    <xf numFmtId="196" fontId="5" fillId="0" borderId="16" xfId="0" applyNumberFormat="1" applyFont="1" applyFill="1" applyBorder="1" applyAlignment="1" applyProtection="1">
      <alignment horizontal="center" vertical="center" wrapText="1"/>
      <protection hidden="1"/>
    </xf>
    <xf numFmtId="196" fontId="5" fillId="0" borderId="16" xfId="0" applyNumberFormat="1" applyFont="1" applyFill="1" applyBorder="1" applyAlignment="1" applyProtection="1">
      <alignment horizontal="center" vertical="center"/>
      <protection hidden="1"/>
    </xf>
    <xf numFmtId="0" fontId="8" fillId="0" borderId="16" xfId="0" applyFont="1" applyFill="1" applyBorder="1" applyAlignment="1" applyProtection="1">
      <alignment vertical="center" wrapText="1"/>
      <protection hidden="1"/>
    </xf>
    <xf numFmtId="4" fontId="8" fillId="38" borderId="16" xfId="0" applyNumberFormat="1" applyFont="1" applyFill="1" applyBorder="1" applyAlignment="1" applyProtection="1">
      <alignment horizontal="right" vertical="center" wrapText="1"/>
      <protection hidden="1"/>
    </xf>
    <xf numFmtId="4" fontId="8" fillId="38" borderId="15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16" xfId="0" applyFont="1" applyFill="1" applyBorder="1" applyAlignment="1" applyProtection="1">
      <alignment horizontal="center" vertical="center" wrapText="1"/>
      <protection hidden="1"/>
    </xf>
    <xf numFmtId="197" fontId="5" fillId="34" borderId="15" xfId="0" applyNumberFormat="1" applyFont="1" applyFill="1" applyBorder="1" applyAlignment="1" applyProtection="1">
      <alignment horizontal="right" vertical="center" wrapText="1"/>
      <protection hidden="1"/>
    </xf>
    <xf numFmtId="0" fontId="5" fillId="35" borderId="16" xfId="0" applyFont="1" applyFill="1" applyBorder="1" applyAlignment="1" applyProtection="1">
      <alignment horizontal="center" vertical="center" wrapText="1"/>
      <protection hidden="1"/>
    </xf>
    <xf numFmtId="4" fontId="8" fillId="35" borderId="15" xfId="0" applyNumberFormat="1" applyFont="1" applyFill="1" applyBorder="1" applyAlignment="1" applyProtection="1">
      <alignment horizontal="right" vertical="center" wrapText="1"/>
      <protection hidden="1"/>
    </xf>
    <xf numFmtId="4" fontId="8" fillId="0" borderId="15" xfId="73" applyNumberFormat="1" applyFont="1" applyFill="1" applyBorder="1" applyAlignment="1" applyProtection="1">
      <alignment horizontal="right" vertical="center" wrapText="1"/>
      <protection hidden="1"/>
    </xf>
    <xf numFmtId="40" fontId="8" fillId="0" borderId="16" xfId="74" applyFont="1" applyFill="1" applyBorder="1" applyAlignment="1" applyProtection="1">
      <alignment vertical="center"/>
      <protection hidden="1"/>
    </xf>
    <xf numFmtId="40" fontId="8" fillId="0" borderId="15" xfId="74" applyFont="1" applyFill="1" applyBorder="1" applyAlignment="1" applyProtection="1">
      <alignment vertical="center"/>
      <protection hidden="1"/>
    </xf>
    <xf numFmtId="196" fontId="5" fillId="0" borderId="16" xfId="0" applyNumberFormat="1" applyFont="1" applyBorder="1" applyAlignment="1" applyProtection="1">
      <alignment horizontal="center" vertical="top"/>
      <protection hidden="1"/>
    </xf>
    <xf numFmtId="2" fontId="5" fillId="0" borderId="11" xfId="0" applyNumberFormat="1" applyFont="1" applyBorder="1" applyAlignment="1" applyProtection="1">
      <alignment horizontal="center" vertical="center"/>
      <protection hidden="1"/>
    </xf>
    <xf numFmtId="4" fontId="5" fillId="0" borderId="11" xfId="0" applyNumberFormat="1" applyFont="1" applyBorder="1" applyAlignment="1" applyProtection="1">
      <alignment horizontal="center" vertical="center"/>
      <protection hidden="1"/>
    </xf>
    <xf numFmtId="4" fontId="5" fillId="0" borderId="11" xfId="0" applyNumberFormat="1" applyFont="1" applyBorder="1" applyAlignment="1" applyProtection="1">
      <alignment horizontal="right" vertical="center"/>
      <protection hidden="1"/>
    </xf>
    <xf numFmtId="4" fontId="5" fillId="0" borderId="15" xfId="0" applyNumberFormat="1" applyFont="1" applyBorder="1" applyAlignment="1" applyProtection="1">
      <alignment horizontal="right" vertical="center"/>
      <protection hidden="1"/>
    </xf>
    <xf numFmtId="4" fontId="8" fillId="0" borderId="11" xfId="0" applyNumberFormat="1" applyFont="1" applyBorder="1" applyAlignment="1" applyProtection="1">
      <alignment vertical="center" wrapText="1"/>
      <protection hidden="1"/>
    </xf>
    <xf numFmtId="4" fontId="8" fillId="0" borderId="11" xfId="0" applyNumberFormat="1" applyFont="1" applyBorder="1" applyAlignment="1" applyProtection="1">
      <alignment horizontal="right" vertical="center" wrapText="1"/>
      <protection hidden="1"/>
    </xf>
    <xf numFmtId="4" fontId="8" fillId="0" borderId="15" xfId="0" applyNumberFormat="1" applyFont="1" applyBorder="1" applyAlignment="1" applyProtection="1">
      <alignment horizontal="right" vertical="center" wrapText="1"/>
      <protection hidden="1"/>
    </xf>
    <xf numFmtId="0" fontId="8" fillId="34" borderId="11" xfId="0" applyFont="1" applyFill="1" applyBorder="1" applyAlignment="1" applyProtection="1">
      <alignment horizontal="left" vertical="center" wrapText="1"/>
      <protection hidden="1"/>
    </xf>
    <xf numFmtId="0" fontId="8" fillId="34" borderId="15" xfId="0" applyFont="1" applyFill="1" applyBorder="1" applyAlignment="1" applyProtection="1">
      <alignment horizontal="left" vertical="center" wrapText="1"/>
      <protection hidden="1"/>
    </xf>
    <xf numFmtId="2" fontId="8" fillId="35" borderId="11" xfId="0" applyNumberFormat="1" applyFont="1" applyFill="1" applyBorder="1" applyAlignment="1" applyProtection="1">
      <alignment horizontal="center" vertical="center" wrapText="1"/>
      <protection hidden="1"/>
    </xf>
    <xf numFmtId="1" fontId="5" fillId="0" borderId="11" xfId="0" applyNumberFormat="1" applyFont="1" applyBorder="1" applyAlignment="1" applyProtection="1">
      <alignment horizontal="left" vertical="center" wrapText="1"/>
      <protection hidden="1"/>
    </xf>
    <xf numFmtId="2" fontId="5" fillId="0" borderId="11" xfId="0" applyNumberFormat="1" applyFont="1" applyFill="1" applyBorder="1" applyAlignment="1" applyProtection="1">
      <alignment horizontal="right" vertical="center"/>
      <protection hidden="1"/>
    </xf>
    <xf numFmtId="1" fontId="8" fillId="0" borderId="11" xfId="0" applyNumberFormat="1" applyFont="1" applyFill="1" applyBorder="1" applyAlignment="1" applyProtection="1">
      <alignment horizontal="left" vertical="center" wrapText="1"/>
      <protection hidden="1"/>
    </xf>
    <xf numFmtId="197" fontId="5" fillId="0" borderId="11" xfId="0" applyNumberFormat="1" applyFont="1" applyFill="1" applyBorder="1" applyAlignment="1" applyProtection="1">
      <alignment horizontal="right" vertical="center" wrapText="1"/>
      <protection hidden="1"/>
    </xf>
    <xf numFmtId="2" fontId="8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vertical="top" wrapText="1"/>
      <protection hidden="1"/>
    </xf>
    <xf numFmtId="0" fontId="9" fillId="36" borderId="11" xfId="0" applyFont="1" applyFill="1" applyBorder="1" applyAlignment="1" applyProtection="1">
      <alignment vertical="center" wrapText="1"/>
      <protection hidden="1"/>
    </xf>
    <xf numFmtId="0" fontId="9" fillId="35" borderId="11" xfId="0" applyFont="1" applyFill="1" applyBorder="1" applyAlignment="1" applyProtection="1">
      <alignment horizontal="left" vertical="center" wrapText="1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8" fillId="34" borderId="11" xfId="0" applyFont="1" applyFill="1" applyBorder="1" applyAlignment="1" applyProtection="1">
      <alignment vertical="top" wrapText="1"/>
      <protection hidden="1"/>
    </xf>
    <xf numFmtId="3" fontId="5" fillId="0" borderId="11" xfId="0" applyNumberFormat="1" applyFont="1" applyFill="1" applyBorder="1" applyAlignment="1" applyProtection="1">
      <alignment horizontal="center" vertical="center" wrapText="1"/>
      <protection hidden="1"/>
    </xf>
    <xf numFmtId="197" fontId="5" fillId="0" borderId="15" xfId="0" applyNumberFormat="1" applyFont="1" applyFill="1" applyBorder="1" applyAlignment="1" applyProtection="1">
      <alignment horizontal="right" vertical="center" wrapText="1"/>
      <protection hidden="1"/>
    </xf>
    <xf numFmtId="4" fontId="5" fillId="0" borderId="15" xfId="0" applyNumberFormat="1" applyFont="1" applyFill="1" applyBorder="1" applyAlignment="1" applyProtection="1">
      <alignment horizontal="right" vertical="center" wrapText="1"/>
      <protection hidden="1"/>
    </xf>
    <xf numFmtId="4" fontId="5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8" fillId="35" borderId="15" xfId="0" applyFont="1" applyFill="1" applyBorder="1" applyAlignment="1" applyProtection="1">
      <alignment vertical="center" wrapText="1"/>
      <protection hidden="1"/>
    </xf>
    <xf numFmtId="0" fontId="8" fillId="34" borderId="15" xfId="0" applyFont="1" applyFill="1" applyBorder="1" applyAlignment="1" applyProtection="1">
      <alignment vertical="top" wrapText="1"/>
      <protection hidden="1"/>
    </xf>
    <xf numFmtId="196" fontId="8" fillId="35" borderId="17" xfId="0" applyNumberFormat="1" applyFont="1" applyFill="1" applyBorder="1" applyAlignment="1" applyProtection="1">
      <alignment horizontal="center" vertical="center" wrapText="1"/>
      <protection hidden="1"/>
    </xf>
    <xf numFmtId="1" fontId="5" fillId="35" borderId="18" xfId="0" applyNumberFormat="1" applyFont="1" applyFill="1" applyBorder="1" applyAlignment="1" applyProtection="1">
      <alignment horizontal="center" vertical="center" wrapText="1"/>
      <protection hidden="1"/>
    </xf>
    <xf numFmtId="4" fontId="8" fillId="35" borderId="18" xfId="0" applyNumberFormat="1" applyFont="1" applyFill="1" applyBorder="1" applyAlignment="1" applyProtection="1">
      <alignment vertical="center" wrapText="1"/>
      <protection hidden="1"/>
    </xf>
    <xf numFmtId="4" fontId="5" fillId="35" borderId="18" xfId="0" applyNumberFormat="1" applyFont="1" applyFill="1" applyBorder="1" applyAlignment="1" applyProtection="1">
      <alignment horizontal="center" wrapText="1"/>
      <protection hidden="1"/>
    </xf>
    <xf numFmtId="4" fontId="8" fillId="35" borderId="18" xfId="0" applyNumberFormat="1" applyFont="1" applyFill="1" applyBorder="1" applyAlignment="1" applyProtection="1">
      <alignment horizontal="right" vertical="center" wrapText="1"/>
      <protection hidden="1"/>
    </xf>
    <xf numFmtId="4" fontId="8" fillId="35" borderId="19" xfId="0" applyNumberFormat="1" applyFont="1" applyFill="1" applyBorder="1" applyAlignment="1" applyProtection="1">
      <alignment horizontal="right" vertical="center" wrapText="1"/>
      <protection hidden="1"/>
    </xf>
    <xf numFmtId="1" fontId="8" fillId="0" borderId="11" xfId="0" applyNumberFormat="1" applyFont="1" applyFill="1" applyBorder="1" applyAlignment="1" applyProtection="1">
      <alignment horizontal="left" vertical="center" wrapText="1"/>
      <protection hidden="1"/>
    </xf>
    <xf numFmtId="2" fontId="5" fillId="35" borderId="11" xfId="0" applyNumberFormat="1" applyFont="1" applyFill="1" applyBorder="1" applyAlignment="1" applyProtection="1">
      <alignment horizontal="center" vertical="center" wrapText="1"/>
      <protection hidden="1"/>
    </xf>
    <xf numFmtId="0" fontId="5" fillId="39" borderId="16" xfId="0" applyFont="1" applyFill="1" applyBorder="1" applyAlignment="1" applyProtection="1">
      <alignment horizontal="center" vertical="center" wrapText="1"/>
      <protection hidden="1"/>
    </xf>
    <xf numFmtId="1" fontId="9" fillId="39" borderId="11" xfId="0" applyNumberFormat="1" applyFont="1" applyFill="1" applyBorder="1" applyAlignment="1" applyProtection="1">
      <alignment horizontal="left" vertical="center" wrapText="1"/>
      <protection hidden="1"/>
    </xf>
    <xf numFmtId="0" fontId="8" fillId="39" borderId="11" xfId="0" applyFont="1" applyFill="1" applyBorder="1" applyAlignment="1" applyProtection="1">
      <alignment vertical="center" wrapText="1"/>
      <protection hidden="1"/>
    </xf>
    <xf numFmtId="2" fontId="8" fillId="39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39" borderId="11" xfId="0" applyFont="1" applyFill="1" applyBorder="1" applyAlignment="1" applyProtection="1">
      <alignment horizontal="center" vertical="center" wrapText="1"/>
      <protection hidden="1"/>
    </xf>
    <xf numFmtId="4" fontId="8" fillId="39" borderId="11" xfId="0" applyNumberFormat="1" applyFont="1" applyFill="1" applyBorder="1" applyAlignment="1" applyProtection="1">
      <alignment horizontal="right" vertical="center" wrapText="1"/>
      <protection hidden="1"/>
    </xf>
    <xf numFmtId="4" fontId="8" fillId="39" borderId="11" xfId="73" applyNumberFormat="1" applyFont="1" applyFill="1" applyBorder="1" applyAlignment="1" applyProtection="1">
      <alignment horizontal="right" vertical="center" wrapText="1"/>
      <protection hidden="1"/>
    </xf>
    <xf numFmtId="4" fontId="8" fillId="39" borderId="15" xfId="73" applyNumberFormat="1" applyFont="1" applyFill="1" applyBorder="1" applyAlignment="1" applyProtection="1">
      <alignment horizontal="right" vertical="center" wrapText="1"/>
      <protection hidden="1"/>
    </xf>
    <xf numFmtId="1" fontId="5" fillId="39" borderId="11" xfId="0" applyNumberFormat="1" applyFont="1" applyFill="1" applyBorder="1" applyAlignment="1" applyProtection="1">
      <alignment horizontal="center" vertical="center" wrapText="1"/>
      <protection hidden="1"/>
    </xf>
    <xf numFmtId="4" fontId="8" fillId="39" borderId="11" xfId="0" applyNumberFormat="1" applyFont="1" applyFill="1" applyBorder="1" applyAlignment="1" applyProtection="1">
      <alignment vertical="center" wrapText="1"/>
      <protection hidden="1"/>
    </xf>
    <xf numFmtId="4" fontId="5" fillId="39" borderId="11" xfId="0" applyNumberFormat="1" applyFont="1" applyFill="1" applyBorder="1" applyAlignment="1" applyProtection="1">
      <alignment horizontal="center" vertical="center" wrapText="1"/>
      <protection hidden="1"/>
    </xf>
    <xf numFmtId="4" fontId="8" fillId="39" borderId="15" xfId="0" applyNumberFormat="1" applyFont="1" applyFill="1" applyBorder="1" applyAlignment="1" applyProtection="1">
      <alignment horizontal="right" vertical="center" wrapText="1"/>
      <protection hidden="1"/>
    </xf>
    <xf numFmtId="196" fontId="8" fillId="39" borderId="16" xfId="0" applyNumberFormat="1" applyFont="1" applyFill="1" applyBorder="1" applyAlignment="1" applyProtection="1">
      <alignment horizontal="center" vertical="center" wrapText="1"/>
      <protection hidden="1"/>
    </xf>
    <xf numFmtId="4" fontId="5" fillId="39" borderId="11" xfId="0" applyNumberFormat="1" applyFont="1" applyFill="1" applyBorder="1" applyAlignment="1" applyProtection="1">
      <alignment horizontal="center" wrapText="1"/>
      <protection hidden="1"/>
    </xf>
    <xf numFmtId="0" fontId="5" fillId="0" borderId="11" xfId="0" applyFont="1" applyFill="1" applyBorder="1" applyAlignment="1" applyProtection="1">
      <alignment vertical="center" wrapText="1"/>
      <protection hidden="1"/>
    </xf>
    <xf numFmtId="4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1" fontId="5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35" borderId="11" xfId="0" applyFont="1" applyFill="1" applyBorder="1" applyAlignment="1" applyProtection="1">
      <alignment horizontal="center" vertical="center" wrapText="1"/>
      <protection hidden="1"/>
    </xf>
    <xf numFmtId="4" fontId="8" fillId="35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left" vertical="center" wrapText="1"/>
      <protection hidden="1"/>
    </xf>
    <xf numFmtId="0" fontId="8" fillId="33" borderId="11" xfId="0" applyFont="1" applyFill="1" applyBorder="1" applyAlignment="1" applyProtection="1">
      <alignment horizontal="left" vertical="center" wrapText="1"/>
      <protection hidden="1"/>
    </xf>
    <xf numFmtId="0" fontId="8" fillId="0" borderId="11" xfId="0" applyFont="1" applyFill="1" applyBorder="1" applyAlignment="1" applyProtection="1">
      <alignment vertical="center" wrapText="1"/>
      <protection hidden="1"/>
    </xf>
    <xf numFmtId="0" fontId="31" fillId="0" borderId="11" xfId="0" applyFont="1" applyFill="1" applyBorder="1" applyAlignment="1" applyProtection="1">
      <alignment horizontal="left" vertical="center" wrapText="1"/>
      <protection hidden="1"/>
    </xf>
    <xf numFmtId="0" fontId="8" fillId="0" borderId="11" xfId="0" applyFont="1" applyFill="1" applyBorder="1" applyAlignment="1" applyProtection="1">
      <alignment horizontal="left" vertical="center" wrapText="1"/>
      <protection hidden="1"/>
    </xf>
    <xf numFmtId="0" fontId="8" fillId="35" borderId="11" xfId="0" applyFont="1" applyFill="1" applyBorder="1" applyAlignment="1" applyProtection="1">
      <alignment horizontal="center" vertical="center" wrapText="1"/>
      <protection hidden="1"/>
    </xf>
    <xf numFmtId="0" fontId="5" fillId="34" borderId="11" xfId="0" applyFont="1" applyFill="1" applyBorder="1" applyAlignment="1" applyProtection="1">
      <alignment horizontal="left" vertical="top" wrapText="1"/>
      <protection hidden="1"/>
    </xf>
    <xf numFmtId="0" fontId="8" fillId="34" borderId="11" xfId="0" applyFont="1" applyFill="1" applyBorder="1" applyAlignment="1" applyProtection="1">
      <alignment horizontal="left" vertical="top" wrapText="1"/>
      <protection hidden="1"/>
    </xf>
    <xf numFmtId="0" fontId="8" fillId="34" borderId="15" xfId="0" applyFont="1" applyFill="1" applyBorder="1" applyAlignment="1" applyProtection="1">
      <alignment horizontal="left" vertical="top" wrapText="1"/>
      <protection hidden="1"/>
    </xf>
    <xf numFmtId="4" fontId="8" fillId="35" borderId="11" xfId="0" applyNumberFormat="1" applyFont="1" applyFill="1" applyBorder="1" applyAlignment="1" applyProtection="1">
      <alignment horizontal="center" vertical="center" wrapText="1"/>
      <protection hidden="1"/>
    </xf>
    <xf numFmtId="0" fontId="32" fillId="35" borderId="11" xfId="0" applyFont="1" applyFill="1" applyBorder="1" applyAlignment="1" applyProtection="1">
      <alignment horizontal="center" vertical="center" wrapText="1"/>
      <protection hidden="1"/>
    </xf>
    <xf numFmtId="0" fontId="8" fillId="33" borderId="16" xfId="0" applyFont="1" applyFill="1" applyBorder="1" applyAlignment="1" applyProtection="1">
      <alignment horizontal="left" vertical="center" wrapText="1"/>
      <protection hidden="1"/>
    </xf>
    <xf numFmtId="0" fontId="8" fillId="33" borderId="11" xfId="0" applyFont="1" applyFill="1" applyBorder="1" applyAlignment="1" applyProtection="1">
      <alignment horizontal="left" vertical="center" wrapText="1"/>
      <protection hidden="1"/>
    </xf>
    <xf numFmtId="4" fontId="8" fillId="35" borderId="15" xfId="0" applyNumberFormat="1" applyFont="1" applyFill="1" applyBorder="1" applyAlignment="1" applyProtection="1">
      <alignment horizontal="center" vertical="center" wrapText="1"/>
      <protection hidden="1"/>
    </xf>
    <xf numFmtId="10" fontId="8" fillId="0" borderId="15" xfId="0" applyNumberFormat="1" applyFont="1" applyBorder="1" applyAlignment="1" applyProtection="1">
      <alignment horizontal="center" vertical="center" wrapText="1"/>
      <protection hidden="1"/>
    </xf>
    <xf numFmtId="0" fontId="8" fillId="0" borderId="16" xfId="0" applyFont="1" applyFill="1" applyBorder="1" applyAlignment="1" applyProtection="1">
      <alignment horizontal="left" vertical="center" wrapText="1"/>
      <protection hidden="1"/>
    </xf>
    <xf numFmtId="0" fontId="8" fillId="35" borderId="16" xfId="0" applyFont="1" applyFill="1" applyBorder="1" applyAlignment="1" applyProtection="1">
      <alignment horizontal="center" vertical="center" wrapText="1"/>
      <protection hidden="1"/>
    </xf>
    <xf numFmtId="0" fontId="30" fillId="0" borderId="20" xfId="0" applyFont="1" applyFill="1" applyBorder="1" applyAlignment="1" applyProtection="1">
      <alignment horizontal="center" vertical="center" wrapText="1"/>
      <protection hidden="1"/>
    </xf>
    <xf numFmtId="0" fontId="30" fillId="0" borderId="13" xfId="0" applyFont="1" applyFill="1" applyBorder="1" applyAlignment="1" applyProtection="1">
      <alignment horizontal="center" vertical="center" wrapText="1"/>
      <protection hidden="1"/>
    </xf>
    <xf numFmtId="0" fontId="30" fillId="0" borderId="16" xfId="0" applyFont="1" applyFill="1" applyBorder="1" applyAlignment="1" applyProtection="1">
      <alignment horizontal="center" vertical="center" wrapText="1"/>
      <protection hidden="1"/>
    </xf>
    <xf numFmtId="0" fontId="30" fillId="0" borderId="11" xfId="0" applyFont="1" applyFill="1" applyBorder="1" applyAlignment="1" applyProtection="1">
      <alignment horizontal="center" vertical="center" wrapText="1"/>
      <protection hidden="1"/>
    </xf>
    <xf numFmtId="0" fontId="31" fillId="35" borderId="16" xfId="0" applyFont="1" applyFill="1" applyBorder="1" applyAlignment="1" applyProtection="1">
      <alignment horizontal="center" vertical="center" wrapText="1"/>
      <protection hidden="1"/>
    </xf>
    <xf numFmtId="0" fontId="31" fillId="35" borderId="11" xfId="0" applyFont="1" applyFill="1" applyBorder="1" applyAlignment="1" applyProtection="1">
      <alignment horizontal="center" vertical="center" wrapText="1"/>
      <protection hidden="1"/>
    </xf>
    <xf numFmtId="0" fontId="31" fillId="35" borderId="15" xfId="0" applyFont="1" applyFill="1" applyBorder="1" applyAlignment="1" applyProtection="1">
      <alignment horizontal="center" vertical="center" wrapText="1"/>
      <protection hidden="1"/>
    </xf>
    <xf numFmtId="0" fontId="5" fillId="0" borderId="11" xfId="0" applyNumberFormat="1" applyFont="1" applyBorder="1" applyAlignment="1" applyProtection="1">
      <alignment vertical="center" wrapText="1"/>
      <protection hidden="1"/>
    </xf>
    <xf numFmtId="0" fontId="5" fillId="0" borderId="11" xfId="0" applyNumberFormat="1" applyFont="1" applyBorder="1" applyAlignment="1" applyProtection="1">
      <alignment wrapText="1"/>
      <protection hidden="1"/>
    </xf>
    <xf numFmtId="0" fontId="31" fillId="0" borderId="11" xfId="0" applyNumberFormat="1" applyFont="1" applyFill="1" applyBorder="1" applyAlignment="1" applyProtection="1">
      <alignment vertical="center" wrapText="1"/>
      <protection hidden="1"/>
    </xf>
    <xf numFmtId="0" fontId="31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5" fillId="0" borderId="11" xfId="0" applyNumberFormat="1" applyFont="1" applyFill="1" applyBorder="1" applyAlignment="1" applyProtection="1">
      <alignment wrapText="1"/>
      <protection hidden="1"/>
    </xf>
    <xf numFmtId="0" fontId="5" fillId="0" borderId="11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11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11" xfId="0" applyNumberFormat="1" applyFont="1" applyBorder="1" applyAlignment="1" applyProtection="1">
      <alignment vertical="center" wrapText="1"/>
      <protection hidden="1"/>
    </xf>
    <xf numFmtId="49" fontId="5" fillId="0" borderId="21" xfId="0" applyNumberFormat="1" applyFont="1" applyFill="1" applyBorder="1" applyAlignment="1" applyProtection="1">
      <alignment horizontal="right" vertical="center" wrapText="1"/>
      <protection hidden="1"/>
    </xf>
    <xf numFmtId="49" fontId="5" fillId="0" borderId="11" xfId="0" applyNumberFormat="1" applyFont="1" applyFill="1" applyBorder="1" applyAlignment="1" applyProtection="1">
      <alignment horizontal="right" vertical="center" wrapText="1"/>
      <protection hidden="1"/>
    </xf>
    <xf numFmtId="49" fontId="5" fillId="0" borderId="21" xfId="0" applyNumberFormat="1" applyFont="1" applyBorder="1" applyAlignment="1" applyProtection="1">
      <alignment horizontal="right" vertical="center" wrapText="1"/>
      <protection hidden="1"/>
    </xf>
    <xf numFmtId="49" fontId="5" fillId="0" borderId="11" xfId="0" applyNumberFormat="1" applyFont="1" applyBorder="1" applyAlignment="1" applyProtection="1">
      <alignment horizontal="right" vertical="center" wrapText="1"/>
      <protection hidden="1"/>
    </xf>
    <xf numFmtId="49" fontId="5" fillId="0" borderId="21" xfId="0" applyNumberFormat="1" applyFont="1" applyBorder="1" applyAlignment="1" applyProtection="1">
      <alignment horizontal="right" wrapText="1"/>
      <protection hidden="1"/>
    </xf>
    <xf numFmtId="49" fontId="5" fillId="0" borderId="11" xfId="0" applyNumberFormat="1" applyFont="1" applyBorder="1" applyAlignment="1" applyProtection="1">
      <alignment horizontal="right" wrapText="1"/>
      <protection hidden="1"/>
    </xf>
    <xf numFmtId="49" fontId="31" fillId="0" borderId="21" xfId="0" applyNumberFormat="1" applyFont="1" applyFill="1" applyBorder="1" applyAlignment="1" applyProtection="1">
      <alignment horizontal="right" vertical="center" wrapText="1"/>
      <protection hidden="1"/>
    </xf>
    <xf numFmtId="49" fontId="31" fillId="0" borderId="11" xfId="0" applyNumberFormat="1" applyFont="1" applyFill="1" applyBorder="1" applyAlignment="1" applyProtection="1">
      <alignment horizontal="right" vertical="center" wrapText="1"/>
      <protection hidden="1"/>
    </xf>
    <xf numFmtId="49" fontId="5" fillId="0" borderId="21" xfId="0" applyNumberFormat="1" applyFont="1" applyFill="1" applyBorder="1" applyAlignment="1" applyProtection="1">
      <alignment horizontal="right" wrapText="1"/>
      <protection hidden="1"/>
    </xf>
    <xf numFmtId="49" fontId="5" fillId="0" borderId="11" xfId="0" applyNumberFormat="1" applyFont="1" applyFill="1" applyBorder="1" applyAlignment="1" applyProtection="1">
      <alignment horizontal="right" wrapText="1"/>
      <protection hidden="1"/>
    </xf>
    <xf numFmtId="49" fontId="8" fillId="0" borderId="11" xfId="0" applyNumberFormat="1" applyFont="1" applyFill="1" applyBorder="1" applyAlignment="1" applyProtection="1">
      <alignment horizontal="right" vertical="center" wrapText="1"/>
      <protection hidden="1"/>
    </xf>
    <xf numFmtId="49" fontId="5" fillId="0" borderId="21" xfId="0" applyNumberFormat="1" applyFont="1" applyBorder="1" applyAlignment="1" applyProtection="1">
      <alignment horizontal="right" vertical="center" wrapText="1"/>
      <protection hidden="1"/>
    </xf>
    <xf numFmtId="49" fontId="5" fillId="0" borderId="11" xfId="0" applyNumberFormat="1" applyFont="1" applyBorder="1" applyAlignment="1" applyProtection="1">
      <alignment horizontal="right" vertical="center" wrapText="1"/>
      <protection hidden="1"/>
    </xf>
    <xf numFmtId="4" fontId="32" fillId="35" borderId="1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0" applyNumberFormat="1" applyFont="1" applyFill="1" applyBorder="1" applyAlignment="1" applyProtection="1">
      <alignment horizontal="left" vertical="center"/>
      <protection hidden="1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4" fontId="5" fillId="0" borderId="11" xfId="0" applyNumberFormat="1" applyFont="1" applyFill="1" applyBorder="1" applyAlignment="1" applyProtection="1">
      <alignment horizontal="right" vertical="center"/>
      <protection hidden="1"/>
    </xf>
    <xf numFmtId="4" fontId="5" fillId="0" borderId="15" xfId="0" applyNumberFormat="1" applyFont="1" applyFill="1" applyBorder="1" applyAlignment="1" applyProtection="1">
      <alignment horizontal="right" vertical="center"/>
      <protection hidden="1"/>
    </xf>
    <xf numFmtId="4" fontId="5" fillId="0" borderId="11" xfId="73" applyNumberFormat="1" applyFont="1" applyFill="1" applyBorder="1" applyAlignment="1" applyProtection="1">
      <alignment horizontal="center" vertical="center"/>
      <protection hidden="1"/>
    </xf>
    <xf numFmtId="0" fontId="0" fillId="0" borderId="16" xfId="0" applyFill="1" applyBorder="1" applyAlignment="1" applyProtection="1">
      <alignment vertical="center"/>
      <protection hidden="1"/>
    </xf>
    <xf numFmtId="40" fontId="5" fillId="0" borderId="11" xfId="0" applyNumberFormat="1" applyFont="1" applyFill="1" applyBorder="1" applyAlignment="1" applyProtection="1">
      <alignment horizontal="right" vertical="center"/>
      <protection hidden="1"/>
    </xf>
    <xf numFmtId="40" fontId="5" fillId="0" borderId="15" xfId="0" applyNumberFormat="1" applyFont="1" applyFill="1" applyBorder="1" applyAlignment="1" applyProtection="1">
      <alignment horizontal="right" vertical="center"/>
      <protection hidden="1"/>
    </xf>
    <xf numFmtId="4" fontId="5" fillId="0" borderId="11" xfId="0" applyNumberFormat="1" applyFont="1" applyFill="1" applyBorder="1" applyAlignment="1" applyProtection="1">
      <alignment horizontal="left" vertical="center" wrapText="1"/>
      <protection hidden="1"/>
    </xf>
    <xf numFmtId="40" fontId="5" fillId="0" borderId="15" xfId="0" applyNumberFormat="1" applyFont="1" applyFill="1" applyBorder="1" applyAlignment="1" applyProtection="1">
      <alignment horizontal="right" vertical="center"/>
      <protection hidden="1"/>
    </xf>
    <xf numFmtId="0" fontId="5" fillId="34" borderId="11" xfId="0" applyFont="1" applyFill="1" applyBorder="1" applyAlignment="1" applyProtection="1">
      <alignment horizontal="justify" vertical="top" wrapText="1"/>
      <protection hidden="1"/>
    </xf>
    <xf numFmtId="0" fontId="8" fillId="0" borderId="11" xfId="0" applyFont="1" applyFill="1" applyBorder="1" applyAlignment="1" applyProtection="1">
      <alignment vertical="center" wrapText="1"/>
      <protection locked="0"/>
    </xf>
    <xf numFmtId="0" fontId="31" fillId="0" borderId="11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1" xfId="0" applyFont="1" applyFill="1" applyBorder="1" applyAlignment="1" applyProtection="1">
      <alignment horizontal="left" vertical="center" wrapText="1"/>
      <protection locked="0"/>
    </xf>
    <xf numFmtId="0" fontId="8" fillId="0" borderId="11" xfId="0" applyFont="1" applyFill="1" applyBorder="1" applyAlignment="1" applyProtection="1">
      <alignment horizontal="left" vertical="center" wrapText="1"/>
      <protection locked="0"/>
    </xf>
    <xf numFmtId="4" fontId="5" fillId="0" borderId="11" xfId="73" applyNumberFormat="1" applyFont="1" applyFill="1" applyBorder="1" applyAlignment="1" applyProtection="1">
      <alignment horizontal="right" vertical="center"/>
      <protection locked="0"/>
    </xf>
    <xf numFmtId="40" fontId="5" fillId="0" borderId="11" xfId="0" applyNumberFormat="1" applyFont="1" applyFill="1" applyBorder="1" applyAlignment="1" applyProtection="1">
      <alignment horizontal="right" vertical="center"/>
      <protection locked="0"/>
    </xf>
  </cellXfs>
  <cellStyles count="6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2 2" xfId="50"/>
    <cellStyle name="Moeda 3" xfId="51"/>
    <cellStyle name="Moeda 3 2" xfId="52"/>
    <cellStyle name="Neutra" xfId="53"/>
    <cellStyle name="Normal 2" xfId="54"/>
    <cellStyle name="Normal 2 2" xfId="55"/>
    <cellStyle name="Normal 2 3" xfId="56"/>
    <cellStyle name="Normal 3" xfId="57"/>
    <cellStyle name="Normal 5" xfId="58"/>
    <cellStyle name="Normal 5 2" xfId="59"/>
    <cellStyle name="Nota" xfId="60"/>
    <cellStyle name="planilhas" xfId="61"/>
    <cellStyle name="Percent" xfId="62"/>
    <cellStyle name="Saída" xfId="63"/>
    <cellStyle name="Comma [0]" xfId="64"/>
    <cellStyle name="Texto de Aviso" xfId="65"/>
    <cellStyle name="Texto Explicativo" xfId="66"/>
    <cellStyle name="Título" xfId="67"/>
    <cellStyle name="Título 1" xfId="68"/>
    <cellStyle name="Título 2" xfId="69"/>
    <cellStyle name="Título 3" xfId="70"/>
    <cellStyle name="Título 4" xfId="71"/>
    <cellStyle name="Total" xfId="72"/>
    <cellStyle name="Comma" xfId="73"/>
    <cellStyle name="Vírgula 2" xfId="74"/>
    <cellStyle name="Vírgula 3" xfId="75"/>
    <cellStyle name="Vírgula 3 2" xfId="76"/>
    <cellStyle name="Vírgula 4" xfId="77"/>
    <cellStyle name="Vírgula 4 2" xfId="78"/>
  </cellStyles>
  <dxfs count="114"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60"/>
  <sheetViews>
    <sheetView tabSelected="1" zoomScale="110" zoomScaleNormal="110" zoomScalePageLayoutView="90" workbookViewId="0" topLeftCell="A246">
      <selection activeCell="G251" sqref="G251"/>
    </sheetView>
  </sheetViews>
  <sheetFormatPr defaultColWidth="11.421875" defaultRowHeight="13.5" customHeight="1"/>
  <cols>
    <col min="1" max="1" width="5.00390625" style="48" customWidth="1"/>
    <col min="2" max="2" width="7.28125" style="48" customWidth="1"/>
    <col min="3" max="3" width="76.421875" style="6" customWidth="1"/>
    <col min="4" max="4" width="7.421875" style="66" bestFit="1" customWidth="1"/>
    <col min="5" max="5" width="5.7109375" style="63" bestFit="1" customWidth="1"/>
    <col min="6" max="6" width="10.00390625" style="4" bestFit="1" customWidth="1"/>
    <col min="7" max="7" width="12.57421875" style="4" bestFit="1" customWidth="1"/>
    <col min="8" max="8" width="11.7109375" style="4" bestFit="1" customWidth="1"/>
    <col min="9" max="9" width="9.8515625" style="4" bestFit="1" customWidth="1"/>
    <col min="10" max="11" width="10.7109375" style="4" customWidth="1"/>
    <col min="12" max="16" width="11.421875" style="188" customWidth="1"/>
    <col min="17" max="20" width="11.421875" style="176" customWidth="1"/>
    <col min="21" max="247" width="11.421875" style="3" customWidth="1"/>
    <col min="248" max="248" width="56.28125" style="3" customWidth="1"/>
    <col min="249" max="16384" width="11.421875" style="3" customWidth="1"/>
  </cols>
  <sheetData>
    <row r="1" spans="1:20" s="2" customFormat="1" ht="13.5" customHeight="1">
      <c r="A1" s="168" t="s">
        <v>1</v>
      </c>
      <c r="B1" s="169"/>
      <c r="C1" s="169"/>
      <c r="D1" s="169"/>
      <c r="E1" s="169"/>
      <c r="F1" s="169"/>
      <c r="G1" s="169"/>
      <c r="H1" s="169"/>
      <c r="I1" s="72"/>
      <c r="J1" s="72"/>
      <c r="K1" s="73"/>
      <c r="L1" s="185"/>
      <c r="M1" s="186"/>
      <c r="N1" s="186"/>
      <c r="O1" s="186"/>
      <c r="P1" s="186"/>
      <c r="Q1" s="175"/>
      <c r="R1" s="175"/>
      <c r="S1" s="175"/>
      <c r="T1" s="175"/>
    </row>
    <row r="2" spans="1:20" s="2" customFormat="1" ht="13.5" customHeight="1">
      <c r="A2" s="170"/>
      <c r="B2" s="171"/>
      <c r="C2" s="171"/>
      <c r="D2" s="171"/>
      <c r="E2" s="171"/>
      <c r="F2" s="171"/>
      <c r="G2" s="171"/>
      <c r="H2" s="171"/>
      <c r="I2" s="1"/>
      <c r="J2" s="1"/>
      <c r="K2" s="74"/>
      <c r="L2" s="185"/>
      <c r="M2" s="186"/>
      <c r="N2" s="186"/>
      <c r="O2" s="186"/>
      <c r="P2" s="186"/>
      <c r="Q2" s="175"/>
      <c r="R2" s="175"/>
      <c r="S2" s="175"/>
      <c r="T2" s="175"/>
    </row>
    <row r="3" spans="1:12" ht="13.5" customHeight="1">
      <c r="A3" s="166" t="s">
        <v>443</v>
      </c>
      <c r="B3" s="155"/>
      <c r="C3" s="155"/>
      <c r="D3" s="155"/>
      <c r="E3" s="155"/>
      <c r="F3" s="155"/>
      <c r="G3" s="155"/>
      <c r="H3" s="155"/>
      <c r="I3" s="3"/>
      <c r="J3" s="3"/>
      <c r="K3" s="75"/>
      <c r="L3" s="187"/>
    </row>
    <row r="4" spans="1:12" ht="13.5" customHeight="1">
      <c r="A4" s="166" t="s">
        <v>442</v>
      </c>
      <c r="B4" s="155"/>
      <c r="C4" s="155"/>
      <c r="D4" s="155"/>
      <c r="E4" s="155"/>
      <c r="F4" s="155"/>
      <c r="G4" s="155"/>
      <c r="H4" s="155"/>
      <c r="I4" s="161" t="s">
        <v>23</v>
      </c>
      <c r="J4" s="161"/>
      <c r="K4" s="76">
        <v>0.25</v>
      </c>
      <c r="L4" s="187"/>
    </row>
    <row r="5" spans="1:12" ht="13.5" customHeight="1">
      <c r="A5" s="166" t="s">
        <v>163</v>
      </c>
      <c r="B5" s="155"/>
      <c r="C5" s="155"/>
      <c r="D5" s="155"/>
      <c r="E5" s="155"/>
      <c r="F5" s="155"/>
      <c r="G5" s="155"/>
      <c r="H5" s="155"/>
      <c r="J5" s="3"/>
      <c r="K5" s="77"/>
      <c r="L5" s="187"/>
    </row>
    <row r="6" spans="1:12" ht="13.5" customHeight="1">
      <c r="A6" s="166" t="s">
        <v>58</v>
      </c>
      <c r="B6" s="155"/>
      <c r="C6" s="155"/>
      <c r="D6" s="155"/>
      <c r="E6" s="155"/>
      <c r="F6" s="155"/>
      <c r="G6" s="155"/>
      <c r="H6" s="155"/>
      <c r="I6" s="161" t="s">
        <v>448</v>
      </c>
      <c r="J6" s="161"/>
      <c r="K6" s="165">
        <v>1.1152</v>
      </c>
      <c r="L6" s="187"/>
    </row>
    <row r="7" spans="1:12" ht="28.5" customHeight="1">
      <c r="A7" s="166" t="s">
        <v>388</v>
      </c>
      <c r="B7" s="155"/>
      <c r="C7" s="155"/>
      <c r="D7" s="155"/>
      <c r="E7" s="155"/>
      <c r="F7" s="155"/>
      <c r="G7" s="155"/>
      <c r="H7" s="155"/>
      <c r="I7" s="161"/>
      <c r="J7" s="161"/>
      <c r="K7" s="165"/>
      <c r="L7" s="187"/>
    </row>
    <row r="8" spans="1:12" ht="13.5" customHeight="1">
      <c r="A8" s="166" t="s">
        <v>101</v>
      </c>
      <c r="B8" s="155"/>
      <c r="C8" s="155"/>
      <c r="D8" s="155"/>
      <c r="E8" s="155"/>
      <c r="F8" s="155"/>
      <c r="G8" s="155"/>
      <c r="H8" s="155"/>
      <c r="I8" s="3"/>
      <c r="J8" s="3"/>
      <c r="K8" s="75"/>
      <c r="L8" s="187"/>
    </row>
    <row r="9" spans="1:256" s="6" customFormat="1" ht="13.5" customHeight="1">
      <c r="A9" s="172" t="s">
        <v>24</v>
      </c>
      <c r="B9" s="173"/>
      <c r="C9" s="173"/>
      <c r="D9" s="173"/>
      <c r="E9" s="173"/>
      <c r="F9" s="173"/>
      <c r="G9" s="173"/>
      <c r="H9" s="173"/>
      <c r="I9" s="173"/>
      <c r="J9" s="173"/>
      <c r="K9" s="174"/>
      <c r="L9" s="189"/>
      <c r="M9" s="190"/>
      <c r="N9" s="190"/>
      <c r="O9" s="190"/>
      <c r="P9" s="190"/>
      <c r="Q9" s="177"/>
      <c r="R9" s="177"/>
      <c r="S9" s="177"/>
      <c r="T9" s="177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s="6" customFormat="1" ht="13.5" customHeight="1">
      <c r="A10" s="162" t="s">
        <v>25</v>
      </c>
      <c r="B10" s="163"/>
      <c r="C10" s="208"/>
      <c r="D10" s="208"/>
      <c r="E10" s="208"/>
      <c r="F10" s="208"/>
      <c r="G10" s="208"/>
      <c r="H10" s="208"/>
      <c r="I10" s="7" t="s">
        <v>61</v>
      </c>
      <c r="J10" s="209"/>
      <c r="K10" s="210"/>
      <c r="L10" s="189"/>
      <c r="M10" s="190"/>
      <c r="N10" s="190"/>
      <c r="O10" s="190"/>
      <c r="P10" s="190"/>
      <c r="Q10" s="177"/>
      <c r="R10" s="177"/>
      <c r="S10" s="178"/>
      <c r="T10" s="177"/>
      <c r="U10" s="5"/>
      <c r="V10" s="5"/>
      <c r="W10" s="5"/>
      <c r="X10" s="5"/>
      <c r="Y10" s="5"/>
      <c r="Z10" s="5"/>
      <c r="AA10" s="154"/>
      <c r="AB10" s="5"/>
      <c r="AC10" s="5"/>
      <c r="AD10" s="5"/>
      <c r="AE10" s="5"/>
      <c r="AF10" s="5"/>
      <c r="AG10" s="5"/>
      <c r="AH10" s="5"/>
      <c r="AI10" s="154"/>
      <c r="AJ10" s="5"/>
      <c r="AK10" s="5"/>
      <c r="AL10" s="5"/>
      <c r="AM10" s="5"/>
      <c r="AN10" s="5"/>
      <c r="AO10" s="5"/>
      <c r="AP10" s="5"/>
      <c r="AQ10" s="154"/>
      <c r="AR10" s="5"/>
      <c r="AS10" s="5"/>
      <c r="AT10" s="5"/>
      <c r="AU10" s="5"/>
      <c r="AV10" s="5"/>
      <c r="AW10" s="5"/>
      <c r="AX10" s="5"/>
      <c r="AY10" s="154"/>
      <c r="AZ10" s="5"/>
      <c r="BA10" s="5"/>
      <c r="BB10" s="5"/>
      <c r="BC10" s="5"/>
      <c r="BD10" s="5"/>
      <c r="BE10" s="5"/>
      <c r="BF10" s="5"/>
      <c r="BG10" s="154"/>
      <c r="BH10" s="5"/>
      <c r="BI10" s="5"/>
      <c r="BJ10" s="5"/>
      <c r="BK10" s="5"/>
      <c r="BL10" s="5"/>
      <c r="BM10" s="5"/>
      <c r="BN10" s="5"/>
      <c r="BO10" s="154"/>
      <c r="BP10" s="5"/>
      <c r="BQ10" s="5"/>
      <c r="BR10" s="5"/>
      <c r="BS10" s="5"/>
      <c r="BT10" s="5"/>
      <c r="BU10" s="5"/>
      <c r="BV10" s="5"/>
      <c r="BW10" s="154"/>
      <c r="BX10" s="5"/>
      <c r="BY10" s="5"/>
      <c r="BZ10" s="5"/>
      <c r="CA10" s="5"/>
      <c r="CB10" s="5"/>
      <c r="CC10" s="5"/>
      <c r="CD10" s="5"/>
      <c r="CE10" s="154"/>
      <c r="CF10" s="5"/>
      <c r="CG10" s="5"/>
      <c r="CH10" s="5"/>
      <c r="CI10" s="5"/>
      <c r="CJ10" s="5"/>
      <c r="CK10" s="5"/>
      <c r="CL10" s="5"/>
      <c r="CM10" s="154"/>
      <c r="CN10" s="5"/>
      <c r="CO10" s="5"/>
      <c r="CP10" s="5"/>
      <c r="CQ10" s="5"/>
      <c r="CR10" s="5"/>
      <c r="CS10" s="5"/>
      <c r="CT10" s="5"/>
      <c r="CU10" s="154"/>
      <c r="CV10" s="5"/>
      <c r="CW10" s="5"/>
      <c r="CX10" s="5"/>
      <c r="CY10" s="5"/>
      <c r="CZ10" s="5"/>
      <c r="DA10" s="5"/>
      <c r="DB10" s="5"/>
      <c r="DC10" s="154"/>
      <c r="DD10" s="5"/>
      <c r="DE10" s="5"/>
      <c r="DF10" s="5"/>
      <c r="DG10" s="5"/>
      <c r="DH10" s="5"/>
      <c r="DI10" s="5"/>
      <c r="DJ10" s="5"/>
      <c r="DK10" s="154"/>
      <c r="DL10" s="5"/>
      <c r="DM10" s="5"/>
      <c r="DN10" s="5"/>
      <c r="DO10" s="5"/>
      <c r="DP10" s="5"/>
      <c r="DQ10" s="5"/>
      <c r="DR10" s="5"/>
      <c r="DS10" s="154"/>
      <c r="DT10" s="5"/>
      <c r="DU10" s="5"/>
      <c r="DV10" s="5"/>
      <c r="DW10" s="5"/>
      <c r="DX10" s="5"/>
      <c r="DY10" s="5"/>
      <c r="DZ10" s="5"/>
      <c r="EA10" s="154"/>
      <c r="EB10" s="5"/>
      <c r="EC10" s="5"/>
      <c r="ED10" s="5"/>
      <c r="EE10" s="5"/>
      <c r="EF10" s="5"/>
      <c r="EG10" s="5"/>
      <c r="EH10" s="5"/>
      <c r="EI10" s="154"/>
      <c r="EJ10" s="5"/>
      <c r="EK10" s="5"/>
      <c r="EL10" s="5"/>
      <c r="EM10" s="5"/>
      <c r="EN10" s="5"/>
      <c r="EO10" s="5"/>
      <c r="EP10" s="5"/>
      <c r="EQ10" s="154"/>
      <c r="ER10" s="5"/>
      <c r="ES10" s="5"/>
      <c r="ET10" s="5"/>
      <c r="EU10" s="5"/>
      <c r="EV10" s="5"/>
      <c r="EW10" s="5"/>
      <c r="EX10" s="5"/>
      <c r="EY10" s="154"/>
      <c r="EZ10" s="5"/>
      <c r="FA10" s="5"/>
      <c r="FB10" s="5"/>
      <c r="FC10" s="5"/>
      <c r="FD10" s="5"/>
      <c r="FE10" s="5"/>
      <c r="FF10" s="5"/>
      <c r="FG10" s="154"/>
      <c r="FH10" s="5"/>
      <c r="FI10" s="5"/>
      <c r="FJ10" s="5"/>
      <c r="FK10" s="5"/>
      <c r="FL10" s="5"/>
      <c r="FM10" s="5"/>
      <c r="FN10" s="5"/>
      <c r="FO10" s="154"/>
      <c r="FP10" s="5"/>
      <c r="FQ10" s="5"/>
      <c r="FR10" s="5"/>
      <c r="FS10" s="5"/>
      <c r="FT10" s="5"/>
      <c r="FU10" s="5"/>
      <c r="FV10" s="5"/>
      <c r="FW10" s="154"/>
      <c r="FX10" s="5"/>
      <c r="FY10" s="5"/>
      <c r="FZ10" s="5"/>
      <c r="GA10" s="5"/>
      <c r="GB10" s="5"/>
      <c r="GC10" s="5"/>
      <c r="GD10" s="5"/>
      <c r="GE10" s="154"/>
      <c r="GF10" s="5"/>
      <c r="GG10" s="5"/>
      <c r="GH10" s="5"/>
      <c r="GI10" s="5"/>
      <c r="GJ10" s="5"/>
      <c r="GK10" s="5"/>
      <c r="GL10" s="5"/>
      <c r="GM10" s="154"/>
      <c r="GN10" s="5"/>
      <c r="GO10" s="5"/>
      <c r="GP10" s="5"/>
      <c r="GQ10" s="5"/>
      <c r="GR10" s="5"/>
      <c r="GS10" s="5"/>
      <c r="GT10" s="5"/>
      <c r="GU10" s="154"/>
      <c r="GV10" s="5"/>
      <c r="GW10" s="5"/>
      <c r="GX10" s="5"/>
      <c r="GY10" s="5"/>
      <c r="GZ10" s="5"/>
      <c r="HA10" s="5"/>
      <c r="HB10" s="5"/>
      <c r="HC10" s="154"/>
      <c r="HD10" s="5"/>
      <c r="HE10" s="5"/>
      <c r="HF10" s="5"/>
      <c r="HG10" s="5"/>
      <c r="HH10" s="5"/>
      <c r="HI10" s="5"/>
      <c r="HJ10" s="5"/>
      <c r="HK10" s="154"/>
      <c r="HL10" s="5"/>
      <c r="HM10" s="5"/>
      <c r="HN10" s="5"/>
      <c r="HO10" s="5"/>
      <c r="HP10" s="5"/>
      <c r="HQ10" s="5"/>
      <c r="HR10" s="5"/>
      <c r="HS10" s="154"/>
      <c r="HT10" s="5"/>
      <c r="HU10" s="5"/>
      <c r="HV10" s="5"/>
      <c r="HW10" s="5"/>
      <c r="HX10" s="5"/>
      <c r="HY10" s="5"/>
      <c r="HZ10" s="5"/>
      <c r="IA10" s="154"/>
      <c r="IB10" s="5"/>
      <c r="IC10" s="5"/>
      <c r="ID10" s="5"/>
      <c r="IE10" s="5"/>
      <c r="IF10" s="5"/>
      <c r="IG10" s="5"/>
      <c r="IH10" s="5"/>
      <c r="II10" s="154"/>
      <c r="IJ10" s="5"/>
      <c r="IK10" s="5"/>
      <c r="IL10" s="5"/>
      <c r="IM10" s="5"/>
      <c r="IN10" s="5"/>
      <c r="IO10" s="5"/>
      <c r="IP10" s="5"/>
      <c r="IQ10" s="154"/>
      <c r="IR10" s="5"/>
      <c r="IS10" s="5"/>
      <c r="IT10" s="5"/>
      <c r="IU10" s="5"/>
      <c r="IV10" s="5"/>
    </row>
    <row r="11" spans="1:256" s="6" customFormat="1" ht="13.5" customHeight="1">
      <c r="A11" s="162" t="s">
        <v>27</v>
      </c>
      <c r="B11" s="163"/>
      <c r="C11" s="211"/>
      <c r="D11" s="67" t="s">
        <v>62</v>
      </c>
      <c r="E11" s="212"/>
      <c r="F11" s="212"/>
      <c r="G11" s="212"/>
      <c r="H11" s="212"/>
      <c r="I11" s="152" t="s">
        <v>26</v>
      </c>
      <c r="J11" s="209"/>
      <c r="K11" s="210"/>
      <c r="L11" s="189"/>
      <c r="M11" s="190"/>
      <c r="N11" s="190"/>
      <c r="O11" s="190"/>
      <c r="P11" s="190"/>
      <c r="Q11" s="177"/>
      <c r="R11" s="177"/>
      <c r="S11" s="178"/>
      <c r="T11" s="178"/>
      <c r="U11" s="5"/>
      <c r="V11" s="5"/>
      <c r="W11" s="154"/>
      <c r="X11" s="154"/>
      <c r="Y11" s="5"/>
      <c r="Z11" s="5"/>
      <c r="AA11" s="154"/>
      <c r="AB11" s="154"/>
      <c r="AC11" s="5"/>
      <c r="AD11" s="5"/>
      <c r="AE11" s="154"/>
      <c r="AF11" s="154"/>
      <c r="AG11" s="5"/>
      <c r="AH11" s="5"/>
      <c r="AI11" s="154"/>
      <c r="AJ11" s="154"/>
      <c r="AK11" s="5"/>
      <c r="AL11" s="5"/>
      <c r="AM11" s="154"/>
      <c r="AN11" s="154"/>
      <c r="AO11" s="5"/>
      <c r="AP11" s="5"/>
      <c r="AQ11" s="154"/>
      <c r="AR11" s="154"/>
      <c r="AS11" s="5"/>
      <c r="AT11" s="5"/>
      <c r="AU11" s="154"/>
      <c r="AV11" s="154"/>
      <c r="AW11" s="5"/>
      <c r="AX11" s="5"/>
      <c r="AY11" s="154"/>
      <c r="AZ11" s="154"/>
      <c r="BA11" s="5"/>
      <c r="BB11" s="5"/>
      <c r="BC11" s="154"/>
      <c r="BD11" s="154"/>
      <c r="BE11" s="5"/>
      <c r="BF11" s="5"/>
      <c r="BG11" s="154"/>
      <c r="BH11" s="154"/>
      <c r="BI11" s="5"/>
      <c r="BJ11" s="5"/>
      <c r="BK11" s="154"/>
      <c r="BL11" s="154"/>
      <c r="BM11" s="5"/>
      <c r="BN11" s="5"/>
      <c r="BO11" s="154"/>
      <c r="BP11" s="154"/>
      <c r="BQ11" s="5"/>
      <c r="BR11" s="5"/>
      <c r="BS11" s="154"/>
      <c r="BT11" s="154"/>
      <c r="BU11" s="5"/>
      <c r="BV11" s="5"/>
      <c r="BW11" s="154"/>
      <c r="BX11" s="154"/>
      <c r="BY11" s="5"/>
      <c r="BZ11" s="5"/>
      <c r="CA11" s="154"/>
      <c r="CB11" s="154"/>
      <c r="CC11" s="5"/>
      <c r="CD11" s="5"/>
      <c r="CE11" s="154"/>
      <c r="CF11" s="154"/>
      <c r="CG11" s="5"/>
      <c r="CH11" s="5"/>
      <c r="CI11" s="154"/>
      <c r="CJ11" s="154"/>
      <c r="CK11" s="5"/>
      <c r="CL11" s="5"/>
      <c r="CM11" s="154"/>
      <c r="CN11" s="154"/>
      <c r="CO11" s="5"/>
      <c r="CP11" s="5"/>
      <c r="CQ11" s="154"/>
      <c r="CR11" s="154"/>
      <c r="CS11" s="5"/>
      <c r="CT11" s="5"/>
      <c r="CU11" s="154"/>
      <c r="CV11" s="154"/>
      <c r="CW11" s="5"/>
      <c r="CX11" s="5"/>
      <c r="CY11" s="154"/>
      <c r="CZ11" s="154"/>
      <c r="DA11" s="5"/>
      <c r="DB11" s="5"/>
      <c r="DC11" s="154"/>
      <c r="DD11" s="154"/>
      <c r="DE11" s="5"/>
      <c r="DF11" s="5"/>
      <c r="DG11" s="154"/>
      <c r="DH11" s="154"/>
      <c r="DI11" s="5"/>
      <c r="DJ11" s="5"/>
      <c r="DK11" s="154"/>
      <c r="DL11" s="154"/>
      <c r="DM11" s="5"/>
      <c r="DN11" s="5"/>
      <c r="DO11" s="154"/>
      <c r="DP11" s="154"/>
      <c r="DQ11" s="5"/>
      <c r="DR11" s="5"/>
      <c r="DS11" s="154"/>
      <c r="DT11" s="154"/>
      <c r="DU11" s="5"/>
      <c r="DV11" s="5"/>
      <c r="DW11" s="154"/>
      <c r="DX11" s="154"/>
      <c r="DY11" s="5"/>
      <c r="DZ11" s="5"/>
      <c r="EA11" s="154"/>
      <c r="EB11" s="154"/>
      <c r="EC11" s="5"/>
      <c r="ED11" s="5"/>
      <c r="EE11" s="154"/>
      <c r="EF11" s="154"/>
      <c r="EG11" s="5"/>
      <c r="EH11" s="5"/>
      <c r="EI11" s="154"/>
      <c r="EJ11" s="154"/>
      <c r="EK11" s="5"/>
      <c r="EL11" s="5"/>
      <c r="EM11" s="154"/>
      <c r="EN11" s="154"/>
      <c r="EO11" s="5"/>
      <c r="EP11" s="5"/>
      <c r="EQ11" s="154"/>
      <c r="ER11" s="154"/>
      <c r="ES11" s="5"/>
      <c r="ET11" s="5"/>
      <c r="EU11" s="154"/>
      <c r="EV11" s="154"/>
      <c r="EW11" s="5"/>
      <c r="EX11" s="5"/>
      <c r="EY11" s="154"/>
      <c r="EZ11" s="154"/>
      <c r="FA11" s="5"/>
      <c r="FB11" s="5"/>
      <c r="FC11" s="154"/>
      <c r="FD11" s="154"/>
      <c r="FE11" s="5"/>
      <c r="FF11" s="5"/>
      <c r="FG11" s="154"/>
      <c r="FH11" s="154"/>
      <c r="FI11" s="5"/>
      <c r="FJ11" s="5"/>
      <c r="FK11" s="154"/>
      <c r="FL11" s="154"/>
      <c r="FM11" s="5"/>
      <c r="FN11" s="5"/>
      <c r="FO11" s="154"/>
      <c r="FP11" s="154"/>
      <c r="FQ11" s="5"/>
      <c r="FR11" s="5"/>
      <c r="FS11" s="154"/>
      <c r="FT11" s="154"/>
      <c r="FU11" s="5"/>
      <c r="FV11" s="5"/>
      <c r="FW11" s="154"/>
      <c r="FX11" s="154"/>
      <c r="FY11" s="5"/>
      <c r="FZ11" s="5"/>
      <c r="GA11" s="154"/>
      <c r="GB11" s="154"/>
      <c r="GC11" s="5"/>
      <c r="GD11" s="5"/>
      <c r="GE11" s="154"/>
      <c r="GF11" s="154"/>
      <c r="GG11" s="5"/>
      <c r="GH11" s="5"/>
      <c r="GI11" s="154"/>
      <c r="GJ11" s="154"/>
      <c r="GK11" s="5"/>
      <c r="GL11" s="5"/>
      <c r="GM11" s="154"/>
      <c r="GN11" s="154"/>
      <c r="GO11" s="5"/>
      <c r="GP11" s="5"/>
      <c r="GQ11" s="154"/>
      <c r="GR11" s="154"/>
      <c r="GS11" s="5"/>
      <c r="GT11" s="5"/>
      <c r="GU11" s="154"/>
      <c r="GV11" s="154"/>
      <c r="GW11" s="5"/>
      <c r="GX11" s="5"/>
      <c r="GY11" s="154"/>
      <c r="GZ11" s="154"/>
      <c r="HA11" s="5"/>
      <c r="HB11" s="5"/>
      <c r="HC11" s="154"/>
      <c r="HD11" s="154"/>
      <c r="HE11" s="5"/>
      <c r="HF11" s="5"/>
      <c r="HG11" s="154"/>
      <c r="HH11" s="154"/>
      <c r="HI11" s="5"/>
      <c r="HJ11" s="5"/>
      <c r="HK11" s="154"/>
      <c r="HL11" s="154"/>
      <c r="HM11" s="5"/>
      <c r="HN11" s="5"/>
      <c r="HO11" s="154"/>
      <c r="HP11" s="154"/>
      <c r="HQ11" s="5"/>
      <c r="HR11" s="5"/>
      <c r="HS11" s="154"/>
      <c r="HT11" s="154"/>
      <c r="HU11" s="5"/>
      <c r="HV11" s="5"/>
      <c r="HW11" s="154"/>
      <c r="HX11" s="154"/>
      <c r="HY11" s="5"/>
      <c r="HZ11" s="5"/>
      <c r="IA11" s="154"/>
      <c r="IB11" s="154"/>
      <c r="IC11" s="5"/>
      <c r="ID11" s="5"/>
      <c r="IE11" s="154"/>
      <c r="IF11" s="154"/>
      <c r="IG11" s="5"/>
      <c r="IH11" s="5"/>
      <c r="II11" s="154"/>
      <c r="IJ11" s="154"/>
      <c r="IK11" s="5"/>
      <c r="IL11" s="5"/>
      <c r="IM11" s="154"/>
      <c r="IN11" s="154"/>
      <c r="IO11" s="5"/>
      <c r="IP11" s="5"/>
      <c r="IQ11" s="154"/>
      <c r="IR11" s="154"/>
      <c r="IS11" s="5"/>
      <c r="IT11" s="5"/>
      <c r="IU11" s="154"/>
      <c r="IV11" s="154"/>
    </row>
    <row r="12" spans="1:20" s="6" customFormat="1" ht="13.5" customHeight="1">
      <c r="A12" s="167" t="s">
        <v>59</v>
      </c>
      <c r="B12" s="156"/>
      <c r="C12" s="156" t="s">
        <v>2</v>
      </c>
      <c r="D12" s="160" t="s">
        <v>3</v>
      </c>
      <c r="E12" s="156" t="s">
        <v>4</v>
      </c>
      <c r="F12" s="160" t="s">
        <v>60</v>
      </c>
      <c r="G12" s="160"/>
      <c r="H12" s="160" t="s">
        <v>5</v>
      </c>
      <c r="I12" s="160" t="s">
        <v>22</v>
      </c>
      <c r="J12" s="160"/>
      <c r="K12" s="164" t="s">
        <v>5</v>
      </c>
      <c r="L12" s="191"/>
      <c r="M12" s="192"/>
      <c r="N12" s="192"/>
      <c r="O12" s="192"/>
      <c r="P12" s="192"/>
      <c r="Q12" s="179"/>
      <c r="R12" s="179"/>
      <c r="S12" s="179"/>
      <c r="T12" s="179"/>
    </row>
    <row r="13" spans="1:20" s="6" customFormat="1" ht="13.5" customHeight="1">
      <c r="A13" s="167"/>
      <c r="B13" s="156"/>
      <c r="C13" s="156"/>
      <c r="D13" s="160"/>
      <c r="E13" s="156"/>
      <c r="F13" s="196" t="s">
        <v>6</v>
      </c>
      <c r="G13" s="196" t="s">
        <v>7</v>
      </c>
      <c r="H13" s="160"/>
      <c r="I13" s="196" t="s">
        <v>6</v>
      </c>
      <c r="J13" s="196" t="s">
        <v>7</v>
      </c>
      <c r="K13" s="164"/>
      <c r="L13" s="191"/>
      <c r="M13" s="192"/>
      <c r="N13" s="192"/>
      <c r="O13" s="192"/>
      <c r="P13" s="192"/>
      <c r="Q13" s="179"/>
      <c r="R13" s="179"/>
      <c r="S13" s="179"/>
      <c r="T13" s="179"/>
    </row>
    <row r="14" spans="1:12" ht="13.5" customHeight="1">
      <c r="A14" s="78" t="s">
        <v>8</v>
      </c>
      <c r="B14" s="8"/>
      <c r="C14" s="157" t="s">
        <v>444</v>
      </c>
      <c r="D14" s="158"/>
      <c r="E14" s="158"/>
      <c r="F14" s="158"/>
      <c r="G14" s="158"/>
      <c r="H14" s="158"/>
      <c r="I14" s="158"/>
      <c r="J14" s="158"/>
      <c r="K14" s="159"/>
      <c r="L14" s="187"/>
    </row>
    <row r="15" spans="1:20" s="2" customFormat="1" ht="13.5" customHeight="1">
      <c r="A15" s="79"/>
      <c r="B15" s="9" t="s">
        <v>20</v>
      </c>
      <c r="C15" s="10" t="s">
        <v>10</v>
      </c>
      <c r="D15" s="150"/>
      <c r="E15" s="149"/>
      <c r="F15" s="11"/>
      <c r="G15" s="11"/>
      <c r="H15" s="12"/>
      <c r="I15" s="11"/>
      <c r="J15" s="11"/>
      <c r="K15" s="80"/>
      <c r="L15" s="185"/>
      <c r="M15" s="186"/>
      <c r="N15" s="186"/>
      <c r="O15" s="186"/>
      <c r="P15" s="186"/>
      <c r="Q15" s="175"/>
      <c r="R15" s="175"/>
      <c r="S15" s="175"/>
      <c r="T15" s="175"/>
    </row>
    <row r="16" spans="1:20" s="2" customFormat="1" ht="13.5" customHeight="1">
      <c r="A16" s="81"/>
      <c r="B16" s="13">
        <v>1</v>
      </c>
      <c r="C16" s="14" t="s">
        <v>57</v>
      </c>
      <c r="D16" s="64"/>
      <c r="E16" s="15"/>
      <c r="F16" s="16"/>
      <c r="G16" s="16"/>
      <c r="H16" s="17"/>
      <c r="I16" s="16"/>
      <c r="J16" s="16"/>
      <c r="K16" s="82"/>
      <c r="L16" s="185"/>
      <c r="M16" s="186"/>
      <c r="N16" s="186"/>
      <c r="O16" s="186"/>
      <c r="P16" s="186"/>
      <c r="Q16" s="175"/>
      <c r="R16" s="175"/>
      <c r="S16" s="175"/>
      <c r="T16" s="175"/>
    </row>
    <row r="17" spans="1:12" ht="13.5" customHeight="1">
      <c r="A17" s="86"/>
      <c r="B17" s="197" t="s">
        <v>0</v>
      </c>
      <c r="C17" s="36" t="s">
        <v>106</v>
      </c>
      <c r="D17" s="65">
        <v>20</v>
      </c>
      <c r="E17" s="198" t="s">
        <v>447</v>
      </c>
      <c r="F17" s="199" t="s">
        <v>13</v>
      </c>
      <c r="G17" s="18"/>
      <c r="H17" s="199">
        <f>SUM(F17:G17)*D17</f>
        <v>0</v>
      </c>
      <c r="I17" s="29" t="s">
        <v>13</v>
      </c>
      <c r="J17" s="29">
        <f>TRUNC(G17*(1+$K$4),2)</f>
        <v>0</v>
      </c>
      <c r="K17" s="200">
        <f>SUM(I17:J17)*D17</f>
        <v>0</v>
      </c>
      <c r="L17" s="187"/>
    </row>
    <row r="18" spans="1:20" s="2" customFormat="1" ht="13.5" customHeight="1">
      <c r="A18" s="81"/>
      <c r="B18" s="13" t="s">
        <v>107</v>
      </c>
      <c r="C18" s="14" t="s">
        <v>88</v>
      </c>
      <c r="D18" s="64"/>
      <c r="E18" s="15"/>
      <c r="F18" s="16"/>
      <c r="G18" s="16"/>
      <c r="H18" s="17"/>
      <c r="I18" s="16"/>
      <c r="J18" s="16"/>
      <c r="K18" s="82"/>
      <c r="L18" s="185"/>
      <c r="M18" s="186"/>
      <c r="N18" s="186"/>
      <c r="O18" s="186"/>
      <c r="P18" s="186"/>
      <c r="Q18" s="175"/>
      <c r="R18" s="175"/>
      <c r="S18" s="175"/>
      <c r="T18" s="175"/>
    </row>
    <row r="19" spans="1:12" ht="13.5" customHeight="1">
      <c r="A19" s="86"/>
      <c r="B19" s="197" t="s">
        <v>195</v>
      </c>
      <c r="C19" s="36" t="s">
        <v>438</v>
      </c>
      <c r="D19" s="65">
        <v>10</v>
      </c>
      <c r="E19" s="198" t="s">
        <v>12</v>
      </c>
      <c r="F19" s="199" t="s">
        <v>13</v>
      </c>
      <c r="G19" s="18"/>
      <c r="H19" s="199">
        <f>SUM(F19:G19)*D19</f>
        <v>0</v>
      </c>
      <c r="I19" s="29" t="s">
        <v>13</v>
      </c>
      <c r="J19" s="29">
        <f>TRUNC(G19*(1+$K$4),2)</f>
        <v>0</v>
      </c>
      <c r="K19" s="200">
        <f>SUM(I19:J19)*D19</f>
        <v>0</v>
      </c>
      <c r="L19" s="187"/>
    </row>
    <row r="20" spans="1:12" ht="13.5" customHeight="1">
      <c r="A20" s="86"/>
      <c r="B20" s="197" t="s">
        <v>196</v>
      </c>
      <c r="C20" s="36" t="s">
        <v>430</v>
      </c>
      <c r="D20" s="65">
        <v>1</v>
      </c>
      <c r="E20" s="15" t="s">
        <v>9</v>
      </c>
      <c r="F20" s="199" t="s">
        <v>13</v>
      </c>
      <c r="G20" s="18"/>
      <c r="H20" s="199">
        <f aca="true" t="shared" si="0" ref="H20:H37">SUM(F20:G20)*D20</f>
        <v>0</v>
      </c>
      <c r="I20" s="29" t="s">
        <v>13</v>
      </c>
      <c r="J20" s="29">
        <f aca="true" t="shared" si="1" ref="J20:J34">TRUNC(G20*(1+$K$4),2)</f>
        <v>0</v>
      </c>
      <c r="K20" s="200">
        <f aca="true" t="shared" si="2" ref="K20:K34">SUM(I20:J20)*D20</f>
        <v>0</v>
      </c>
      <c r="L20" s="187"/>
    </row>
    <row r="21" spans="1:20" s="2" customFormat="1" ht="13.5" customHeight="1">
      <c r="A21" s="81"/>
      <c r="B21" s="197" t="s">
        <v>197</v>
      </c>
      <c r="C21" s="20" t="s">
        <v>436</v>
      </c>
      <c r="D21" s="64">
        <v>100</v>
      </c>
      <c r="E21" s="15" t="s">
        <v>12</v>
      </c>
      <c r="F21" s="21" t="s">
        <v>13</v>
      </c>
      <c r="G21" s="22"/>
      <c r="H21" s="199">
        <f t="shared" si="0"/>
        <v>0</v>
      </c>
      <c r="I21" s="16" t="s">
        <v>13</v>
      </c>
      <c r="J21" s="29">
        <f t="shared" si="1"/>
        <v>0</v>
      </c>
      <c r="K21" s="200">
        <f t="shared" si="2"/>
        <v>0</v>
      </c>
      <c r="L21" s="187"/>
      <c r="M21" s="186"/>
      <c r="N21" s="186"/>
      <c r="O21" s="186"/>
      <c r="P21" s="186"/>
      <c r="Q21" s="175"/>
      <c r="R21" s="175"/>
      <c r="S21" s="175"/>
      <c r="T21" s="175"/>
    </row>
    <row r="22" spans="1:20" s="2" customFormat="1" ht="27.75" customHeight="1">
      <c r="A22" s="81"/>
      <c r="B22" s="197" t="s">
        <v>198</v>
      </c>
      <c r="C22" s="20" t="s">
        <v>86</v>
      </c>
      <c r="D22" s="64">
        <v>20</v>
      </c>
      <c r="E22" s="15" t="s">
        <v>12</v>
      </c>
      <c r="F22" s="16" t="s">
        <v>13</v>
      </c>
      <c r="G22" s="22"/>
      <c r="H22" s="199">
        <f t="shared" si="0"/>
        <v>0</v>
      </c>
      <c r="I22" s="16" t="s">
        <v>13</v>
      </c>
      <c r="J22" s="29">
        <f t="shared" si="1"/>
        <v>0</v>
      </c>
      <c r="K22" s="200">
        <f t="shared" si="2"/>
        <v>0</v>
      </c>
      <c r="L22" s="187"/>
      <c r="M22" s="186"/>
      <c r="N22" s="186"/>
      <c r="O22" s="186"/>
      <c r="P22" s="186"/>
      <c r="Q22" s="175"/>
      <c r="R22" s="175"/>
      <c r="S22" s="175"/>
      <c r="T22" s="175"/>
    </row>
    <row r="23" spans="1:20" s="2" customFormat="1" ht="13.5" customHeight="1">
      <c r="A23" s="81"/>
      <c r="B23" s="197" t="s">
        <v>199</v>
      </c>
      <c r="C23" s="20" t="s">
        <v>439</v>
      </c>
      <c r="D23" s="64">
        <v>20</v>
      </c>
      <c r="E23" s="15" t="s">
        <v>12</v>
      </c>
      <c r="F23" s="16" t="s">
        <v>13</v>
      </c>
      <c r="G23" s="22"/>
      <c r="H23" s="199">
        <f t="shared" si="0"/>
        <v>0</v>
      </c>
      <c r="I23" s="16" t="s">
        <v>13</v>
      </c>
      <c r="J23" s="29">
        <f t="shared" si="1"/>
        <v>0</v>
      </c>
      <c r="K23" s="200">
        <f t="shared" si="2"/>
        <v>0</v>
      </c>
      <c r="L23" s="187"/>
      <c r="M23" s="186"/>
      <c r="N23" s="186"/>
      <c r="O23" s="186"/>
      <c r="P23" s="186"/>
      <c r="Q23" s="175"/>
      <c r="R23" s="175"/>
      <c r="S23" s="175"/>
      <c r="T23" s="175"/>
    </row>
    <row r="24" spans="1:20" s="2" customFormat="1" ht="13.5" customHeight="1">
      <c r="A24" s="81"/>
      <c r="B24" s="197" t="s">
        <v>200</v>
      </c>
      <c r="C24" s="20" t="s">
        <v>191</v>
      </c>
      <c r="D24" s="64">
        <v>6</v>
      </c>
      <c r="E24" s="15" t="s">
        <v>12</v>
      </c>
      <c r="F24" s="16" t="s">
        <v>13</v>
      </c>
      <c r="G24" s="22"/>
      <c r="H24" s="199">
        <f t="shared" si="0"/>
        <v>0</v>
      </c>
      <c r="I24" s="16" t="s">
        <v>13</v>
      </c>
      <c r="J24" s="29">
        <f t="shared" si="1"/>
        <v>0</v>
      </c>
      <c r="K24" s="200">
        <f t="shared" si="2"/>
        <v>0</v>
      </c>
      <c r="L24" s="187"/>
      <c r="M24" s="186"/>
      <c r="N24" s="186"/>
      <c r="O24" s="186"/>
      <c r="P24" s="186"/>
      <c r="Q24" s="175"/>
      <c r="R24" s="175"/>
      <c r="S24" s="175"/>
      <c r="T24" s="175"/>
    </row>
    <row r="25" spans="1:20" s="2" customFormat="1" ht="13.5" customHeight="1">
      <c r="A25" s="81"/>
      <c r="B25" s="197" t="s">
        <v>201</v>
      </c>
      <c r="C25" s="20" t="s">
        <v>215</v>
      </c>
      <c r="D25" s="64">
        <v>35</v>
      </c>
      <c r="E25" s="15" t="s">
        <v>14</v>
      </c>
      <c r="F25" s="16" t="s">
        <v>13</v>
      </c>
      <c r="G25" s="22"/>
      <c r="H25" s="199">
        <f t="shared" si="0"/>
        <v>0</v>
      </c>
      <c r="I25" s="16" t="s">
        <v>13</v>
      </c>
      <c r="J25" s="29">
        <f t="shared" si="1"/>
        <v>0</v>
      </c>
      <c r="K25" s="200">
        <f t="shared" si="2"/>
        <v>0</v>
      </c>
      <c r="L25" s="187"/>
      <c r="M25" s="186"/>
      <c r="N25" s="186"/>
      <c r="O25" s="186"/>
      <c r="P25" s="186"/>
      <c r="Q25" s="175"/>
      <c r="R25" s="175"/>
      <c r="S25" s="175"/>
      <c r="T25" s="175"/>
    </row>
    <row r="26" spans="1:20" s="2" customFormat="1" ht="13.5" customHeight="1">
      <c r="A26" s="81"/>
      <c r="B26" s="197" t="s">
        <v>202</v>
      </c>
      <c r="C26" s="20" t="s">
        <v>168</v>
      </c>
      <c r="D26" s="64">
        <v>10</v>
      </c>
      <c r="E26" s="15" t="s">
        <v>14</v>
      </c>
      <c r="F26" s="16" t="s">
        <v>13</v>
      </c>
      <c r="G26" s="22"/>
      <c r="H26" s="199">
        <f t="shared" si="0"/>
        <v>0</v>
      </c>
      <c r="I26" s="16" t="s">
        <v>13</v>
      </c>
      <c r="J26" s="29">
        <f t="shared" si="1"/>
        <v>0</v>
      </c>
      <c r="K26" s="200">
        <f t="shared" si="2"/>
        <v>0</v>
      </c>
      <c r="L26" s="187"/>
      <c r="M26" s="186"/>
      <c r="N26" s="186"/>
      <c r="O26" s="186"/>
      <c r="P26" s="186"/>
      <c r="Q26" s="175"/>
      <c r="R26" s="175"/>
      <c r="S26" s="175"/>
      <c r="T26" s="175"/>
    </row>
    <row r="27" spans="1:20" s="2" customFormat="1" ht="27.75" customHeight="1">
      <c r="A27" s="81"/>
      <c r="B27" s="197" t="s">
        <v>203</v>
      </c>
      <c r="C27" s="20" t="s">
        <v>169</v>
      </c>
      <c r="D27" s="64">
        <v>1</v>
      </c>
      <c r="E27" s="15" t="s">
        <v>28</v>
      </c>
      <c r="F27" s="16" t="s">
        <v>13</v>
      </c>
      <c r="G27" s="22"/>
      <c r="H27" s="199">
        <f t="shared" si="0"/>
        <v>0</v>
      </c>
      <c r="I27" s="16" t="s">
        <v>13</v>
      </c>
      <c r="J27" s="29">
        <f t="shared" si="1"/>
        <v>0</v>
      </c>
      <c r="K27" s="200">
        <f t="shared" si="2"/>
        <v>0</v>
      </c>
      <c r="L27" s="187"/>
      <c r="M27" s="186"/>
      <c r="N27" s="186"/>
      <c r="O27" s="186"/>
      <c r="P27" s="186"/>
      <c r="Q27" s="175"/>
      <c r="R27" s="175"/>
      <c r="S27" s="175"/>
      <c r="T27" s="175"/>
    </row>
    <row r="28" spans="1:20" s="2" customFormat="1" ht="13.5" customHeight="1">
      <c r="A28" s="81"/>
      <c r="B28" s="197" t="s">
        <v>204</v>
      </c>
      <c r="C28" s="20" t="s">
        <v>165</v>
      </c>
      <c r="D28" s="64">
        <v>3</v>
      </c>
      <c r="E28" s="15" t="s">
        <v>9</v>
      </c>
      <c r="F28" s="16" t="s">
        <v>13</v>
      </c>
      <c r="G28" s="22"/>
      <c r="H28" s="199">
        <f t="shared" si="0"/>
        <v>0</v>
      </c>
      <c r="I28" s="16" t="s">
        <v>13</v>
      </c>
      <c r="J28" s="29">
        <f t="shared" si="1"/>
        <v>0</v>
      </c>
      <c r="K28" s="200">
        <f t="shared" si="2"/>
        <v>0</v>
      </c>
      <c r="L28" s="185"/>
      <c r="M28" s="186"/>
      <c r="N28" s="186"/>
      <c r="O28" s="186"/>
      <c r="P28" s="186"/>
      <c r="Q28" s="175"/>
      <c r="R28" s="175"/>
      <c r="S28" s="175"/>
      <c r="T28" s="175"/>
    </row>
    <row r="29" spans="1:20" s="2" customFormat="1" ht="13.5" customHeight="1">
      <c r="A29" s="81"/>
      <c r="B29" s="197" t="s">
        <v>205</v>
      </c>
      <c r="C29" s="20" t="s">
        <v>166</v>
      </c>
      <c r="D29" s="64">
        <v>3</v>
      </c>
      <c r="E29" s="15" t="s">
        <v>9</v>
      </c>
      <c r="F29" s="16" t="s">
        <v>13</v>
      </c>
      <c r="G29" s="22"/>
      <c r="H29" s="199">
        <f t="shared" si="0"/>
        <v>0</v>
      </c>
      <c r="I29" s="16" t="s">
        <v>13</v>
      </c>
      <c r="J29" s="29">
        <f t="shared" si="1"/>
        <v>0</v>
      </c>
      <c r="K29" s="200">
        <f t="shared" si="2"/>
        <v>0</v>
      </c>
      <c r="L29" s="185"/>
      <c r="M29" s="186"/>
      <c r="N29" s="186"/>
      <c r="O29" s="186"/>
      <c r="P29" s="186"/>
      <c r="Q29" s="175"/>
      <c r="R29" s="175"/>
      <c r="S29" s="175"/>
      <c r="T29" s="175"/>
    </row>
    <row r="30" spans="1:20" s="2" customFormat="1" ht="13.5" customHeight="1">
      <c r="A30" s="81"/>
      <c r="B30" s="197" t="s">
        <v>206</v>
      </c>
      <c r="C30" s="20" t="s">
        <v>98</v>
      </c>
      <c r="D30" s="64">
        <v>10</v>
      </c>
      <c r="E30" s="15" t="s">
        <v>28</v>
      </c>
      <c r="F30" s="16" t="s">
        <v>13</v>
      </c>
      <c r="G30" s="22"/>
      <c r="H30" s="199">
        <f t="shared" si="0"/>
        <v>0</v>
      </c>
      <c r="I30" s="16" t="s">
        <v>13</v>
      </c>
      <c r="J30" s="29">
        <f t="shared" si="1"/>
        <v>0</v>
      </c>
      <c r="K30" s="200">
        <f t="shared" si="2"/>
        <v>0</v>
      </c>
      <c r="L30" s="185"/>
      <c r="M30" s="186"/>
      <c r="N30" s="186"/>
      <c r="O30" s="186"/>
      <c r="P30" s="186"/>
      <c r="Q30" s="175"/>
      <c r="R30" s="175"/>
      <c r="S30" s="175"/>
      <c r="T30" s="175"/>
    </row>
    <row r="31" spans="1:20" s="2" customFormat="1" ht="13.5" customHeight="1">
      <c r="A31" s="81"/>
      <c r="B31" s="197" t="s">
        <v>207</v>
      </c>
      <c r="C31" s="20" t="s">
        <v>167</v>
      </c>
      <c r="D31" s="64">
        <v>10</v>
      </c>
      <c r="E31" s="15" t="s">
        <v>28</v>
      </c>
      <c r="F31" s="16" t="s">
        <v>13</v>
      </c>
      <c r="G31" s="22"/>
      <c r="H31" s="199">
        <f t="shared" si="0"/>
        <v>0</v>
      </c>
      <c r="I31" s="16" t="s">
        <v>13</v>
      </c>
      <c r="J31" s="29">
        <f t="shared" si="1"/>
        <v>0</v>
      </c>
      <c r="K31" s="200">
        <f t="shared" si="2"/>
        <v>0</v>
      </c>
      <c r="L31" s="185"/>
      <c r="M31" s="186"/>
      <c r="N31" s="186"/>
      <c r="O31" s="186"/>
      <c r="P31" s="186"/>
      <c r="Q31" s="175"/>
      <c r="R31" s="175"/>
      <c r="S31" s="175"/>
      <c r="T31" s="175"/>
    </row>
    <row r="32" spans="1:20" s="2" customFormat="1" ht="28.5" customHeight="1">
      <c r="A32" s="81"/>
      <c r="B32" s="197" t="s">
        <v>208</v>
      </c>
      <c r="C32" s="20" t="s">
        <v>217</v>
      </c>
      <c r="D32" s="64">
        <v>5</v>
      </c>
      <c r="E32" s="15" t="s">
        <v>28</v>
      </c>
      <c r="F32" s="16" t="s">
        <v>13</v>
      </c>
      <c r="G32" s="22"/>
      <c r="H32" s="199">
        <f t="shared" si="0"/>
        <v>0</v>
      </c>
      <c r="I32" s="16" t="s">
        <v>13</v>
      </c>
      <c r="J32" s="29">
        <f t="shared" si="1"/>
        <v>0</v>
      </c>
      <c r="K32" s="200">
        <f t="shared" si="2"/>
        <v>0</v>
      </c>
      <c r="L32" s="185"/>
      <c r="M32" s="186"/>
      <c r="N32" s="186"/>
      <c r="O32" s="186"/>
      <c r="P32" s="186"/>
      <c r="Q32" s="175"/>
      <c r="R32" s="175"/>
      <c r="S32" s="175"/>
      <c r="T32" s="175"/>
    </row>
    <row r="33" spans="1:20" s="2" customFormat="1" ht="13.5" customHeight="1">
      <c r="A33" s="81"/>
      <c r="B33" s="197" t="s">
        <v>209</v>
      </c>
      <c r="C33" s="20" t="s">
        <v>164</v>
      </c>
      <c r="D33" s="64">
        <v>15</v>
      </c>
      <c r="E33" s="15" t="s">
        <v>28</v>
      </c>
      <c r="F33" s="16" t="s">
        <v>13</v>
      </c>
      <c r="G33" s="22"/>
      <c r="H33" s="199">
        <f t="shared" si="0"/>
        <v>0</v>
      </c>
      <c r="I33" s="16" t="s">
        <v>13</v>
      </c>
      <c r="J33" s="29">
        <f t="shared" si="1"/>
        <v>0</v>
      </c>
      <c r="K33" s="200">
        <f t="shared" si="2"/>
        <v>0</v>
      </c>
      <c r="L33" s="185"/>
      <c r="M33" s="186"/>
      <c r="N33" s="186"/>
      <c r="O33" s="186"/>
      <c r="P33" s="186"/>
      <c r="Q33" s="175"/>
      <c r="R33" s="175"/>
      <c r="S33" s="175"/>
      <c r="T33" s="175"/>
    </row>
    <row r="34" spans="1:12" ht="13.5" customHeight="1">
      <c r="A34" s="86"/>
      <c r="B34" s="197" t="s">
        <v>429</v>
      </c>
      <c r="C34" s="36" t="s">
        <v>428</v>
      </c>
      <c r="D34" s="201">
        <v>1</v>
      </c>
      <c r="E34" s="30" t="s">
        <v>17</v>
      </c>
      <c r="F34" s="213"/>
      <c r="G34" s="18"/>
      <c r="H34" s="199">
        <f t="shared" si="0"/>
        <v>0</v>
      </c>
      <c r="I34" s="29">
        <f>TRUNC(F34*(1+$K$4),2)</f>
        <v>0</v>
      </c>
      <c r="J34" s="29">
        <f t="shared" si="1"/>
        <v>0</v>
      </c>
      <c r="K34" s="200">
        <f t="shared" si="2"/>
        <v>0</v>
      </c>
      <c r="L34" s="187"/>
    </row>
    <row r="35" spans="1:20" s="2" customFormat="1" ht="13.5" customHeight="1">
      <c r="A35" s="81"/>
      <c r="B35" s="13">
        <v>2</v>
      </c>
      <c r="C35" s="14" t="s">
        <v>30</v>
      </c>
      <c r="D35" s="64"/>
      <c r="E35" s="15"/>
      <c r="F35" s="16"/>
      <c r="G35" s="16"/>
      <c r="H35" s="17"/>
      <c r="I35" s="16"/>
      <c r="J35" s="16"/>
      <c r="K35" s="82"/>
      <c r="L35" s="185"/>
      <c r="M35" s="186"/>
      <c r="N35" s="186"/>
      <c r="O35" s="186"/>
      <c r="P35" s="186"/>
      <c r="Q35" s="175"/>
      <c r="R35" s="175"/>
      <c r="S35" s="175"/>
      <c r="T35" s="175"/>
    </row>
    <row r="36" spans="1:20" s="2" customFormat="1" ht="13.5" customHeight="1">
      <c r="A36" s="81"/>
      <c r="B36" s="19" t="s">
        <v>11</v>
      </c>
      <c r="C36" s="20" t="s">
        <v>71</v>
      </c>
      <c r="D36" s="64">
        <v>10</v>
      </c>
      <c r="E36" s="15" t="s">
        <v>12</v>
      </c>
      <c r="F36" s="22"/>
      <c r="G36" s="22"/>
      <c r="H36" s="199">
        <f t="shared" si="0"/>
        <v>0</v>
      </c>
      <c r="I36" s="29">
        <f>TRUNC(F36*(1+$K$4),2)</f>
        <v>0</v>
      </c>
      <c r="J36" s="29">
        <f>TRUNC(G36*(1+$K$4),2)</f>
        <v>0</v>
      </c>
      <c r="K36" s="200">
        <f>SUM(I36:J36)*D36</f>
        <v>0</v>
      </c>
      <c r="L36" s="185"/>
      <c r="M36" s="186"/>
      <c r="N36" s="186"/>
      <c r="O36" s="186"/>
      <c r="P36" s="186"/>
      <c r="Q36" s="175"/>
      <c r="R36" s="175"/>
      <c r="S36" s="175"/>
      <c r="T36" s="175"/>
    </row>
    <row r="37" spans="1:20" s="2" customFormat="1" ht="13.5" customHeight="1">
      <c r="A37" s="81"/>
      <c r="B37" s="19" t="s">
        <v>18</v>
      </c>
      <c r="C37" s="20" t="s">
        <v>102</v>
      </c>
      <c r="D37" s="64">
        <v>4</v>
      </c>
      <c r="E37" s="15" t="s">
        <v>9</v>
      </c>
      <c r="F37" s="22"/>
      <c r="G37" s="22"/>
      <c r="H37" s="199">
        <f t="shared" si="0"/>
        <v>0</v>
      </c>
      <c r="I37" s="29">
        <f>TRUNC(F37*(1+$K$4),2)</f>
        <v>0</v>
      </c>
      <c r="J37" s="29">
        <f>TRUNC(G37*(1+$K$4),2)</f>
        <v>0</v>
      </c>
      <c r="K37" s="200">
        <f>SUM(I37:J37)*D37</f>
        <v>0</v>
      </c>
      <c r="L37" s="185"/>
      <c r="M37" s="186"/>
      <c r="N37" s="186"/>
      <c r="O37" s="186"/>
      <c r="P37" s="186"/>
      <c r="Q37" s="175"/>
      <c r="R37" s="175"/>
      <c r="S37" s="175"/>
      <c r="T37" s="175"/>
    </row>
    <row r="38" spans="1:20" s="2" customFormat="1" ht="13.5" customHeight="1">
      <c r="A38" s="81"/>
      <c r="B38" s="13">
        <v>3</v>
      </c>
      <c r="C38" s="14" t="s">
        <v>31</v>
      </c>
      <c r="D38" s="64"/>
      <c r="E38" s="15"/>
      <c r="F38" s="16"/>
      <c r="G38" s="16"/>
      <c r="H38" s="17"/>
      <c r="I38" s="16"/>
      <c r="J38" s="16"/>
      <c r="K38" s="82"/>
      <c r="L38" s="185"/>
      <c r="M38" s="186"/>
      <c r="N38" s="186"/>
      <c r="O38" s="186"/>
      <c r="P38" s="186"/>
      <c r="Q38" s="175"/>
      <c r="R38" s="175"/>
      <c r="S38" s="175"/>
      <c r="T38" s="175"/>
    </row>
    <row r="39" spans="1:20" s="2" customFormat="1" ht="13.5" customHeight="1">
      <c r="A39" s="81"/>
      <c r="B39" s="13" t="s">
        <v>16</v>
      </c>
      <c r="C39" s="14" t="s">
        <v>72</v>
      </c>
      <c r="D39" s="64"/>
      <c r="E39" s="15"/>
      <c r="F39" s="16"/>
      <c r="G39" s="16"/>
      <c r="H39" s="17"/>
      <c r="I39" s="16"/>
      <c r="J39" s="16"/>
      <c r="K39" s="82"/>
      <c r="L39" s="185"/>
      <c r="M39" s="186"/>
      <c r="N39" s="186"/>
      <c r="O39" s="186"/>
      <c r="P39" s="186"/>
      <c r="Q39" s="175"/>
      <c r="R39" s="175"/>
      <c r="S39" s="175"/>
      <c r="T39" s="175"/>
    </row>
    <row r="40" spans="1:20" s="2" customFormat="1" ht="13.5" customHeight="1">
      <c r="A40" s="81"/>
      <c r="B40" s="19" t="s">
        <v>64</v>
      </c>
      <c r="C40" s="20" t="s">
        <v>384</v>
      </c>
      <c r="D40" s="64">
        <v>8</v>
      </c>
      <c r="E40" s="15" t="s">
        <v>12</v>
      </c>
      <c r="F40" s="22"/>
      <c r="G40" s="22"/>
      <c r="H40" s="199">
        <f aca="true" t="shared" si="3" ref="H40:H45">SUM(F40:G40)*D40</f>
        <v>0</v>
      </c>
      <c r="I40" s="29">
        <f aca="true" t="shared" si="4" ref="I40:I45">TRUNC(F40*(1+$K$4),2)</f>
        <v>0</v>
      </c>
      <c r="J40" s="29">
        <f aca="true" t="shared" si="5" ref="J40:J45">TRUNC(G40*(1+$K$4),2)</f>
        <v>0</v>
      </c>
      <c r="K40" s="200">
        <f aca="true" t="shared" si="6" ref="K40:K45">SUM(I40:J40)*D40</f>
        <v>0</v>
      </c>
      <c r="L40" s="185"/>
      <c r="M40" s="186"/>
      <c r="N40" s="186"/>
      <c r="O40" s="186"/>
      <c r="P40" s="186"/>
      <c r="Q40" s="175"/>
      <c r="R40" s="175"/>
      <c r="S40" s="175"/>
      <c r="T40" s="175"/>
    </row>
    <row r="41" spans="1:20" s="2" customFormat="1" ht="13.5" customHeight="1">
      <c r="A41" s="81"/>
      <c r="B41" s="19" t="s">
        <v>65</v>
      </c>
      <c r="C41" s="20" t="s">
        <v>85</v>
      </c>
      <c r="D41" s="64">
        <v>110</v>
      </c>
      <c r="E41" s="15" t="s">
        <v>12</v>
      </c>
      <c r="F41" s="22"/>
      <c r="G41" s="22"/>
      <c r="H41" s="199">
        <f t="shared" si="3"/>
        <v>0</v>
      </c>
      <c r="I41" s="29">
        <f t="shared" si="4"/>
        <v>0</v>
      </c>
      <c r="J41" s="29">
        <f t="shared" si="5"/>
        <v>0</v>
      </c>
      <c r="K41" s="200">
        <f t="shared" si="6"/>
        <v>0</v>
      </c>
      <c r="L41" s="185"/>
      <c r="M41" s="186"/>
      <c r="N41" s="186"/>
      <c r="O41" s="186"/>
      <c r="P41" s="186"/>
      <c r="Q41" s="175"/>
      <c r="R41" s="175"/>
      <c r="S41" s="175"/>
      <c r="T41" s="175"/>
    </row>
    <row r="42" spans="1:20" s="2" customFormat="1" ht="27.75" customHeight="1">
      <c r="A42" s="81"/>
      <c r="B42" s="19" t="s">
        <v>66</v>
      </c>
      <c r="C42" s="20" t="s">
        <v>84</v>
      </c>
      <c r="D42" s="64">
        <v>15</v>
      </c>
      <c r="E42" s="15" t="s">
        <v>12</v>
      </c>
      <c r="F42" s="22"/>
      <c r="G42" s="22"/>
      <c r="H42" s="199">
        <f t="shared" si="3"/>
        <v>0</v>
      </c>
      <c r="I42" s="29">
        <f t="shared" si="4"/>
        <v>0</v>
      </c>
      <c r="J42" s="29">
        <f t="shared" si="5"/>
        <v>0</v>
      </c>
      <c r="K42" s="200">
        <f t="shared" si="6"/>
        <v>0</v>
      </c>
      <c r="L42" s="185"/>
      <c r="M42" s="186"/>
      <c r="N42" s="186"/>
      <c r="O42" s="186"/>
      <c r="P42" s="186"/>
      <c r="Q42" s="175"/>
      <c r="R42" s="175"/>
      <c r="S42" s="175"/>
      <c r="T42" s="175"/>
    </row>
    <row r="43" spans="1:20" s="2" customFormat="1" ht="27.75" customHeight="1">
      <c r="A43" s="81"/>
      <c r="B43" s="19" t="s">
        <v>67</v>
      </c>
      <c r="C43" s="146" t="s">
        <v>424</v>
      </c>
      <c r="D43" s="64">
        <v>130</v>
      </c>
      <c r="E43" s="15" t="s">
        <v>12</v>
      </c>
      <c r="F43" s="22"/>
      <c r="G43" s="22"/>
      <c r="H43" s="199">
        <f t="shared" si="3"/>
        <v>0</v>
      </c>
      <c r="I43" s="29">
        <f t="shared" si="4"/>
        <v>0</v>
      </c>
      <c r="J43" s="29">
        <f t="shared" si="5"/>
        <v>0</v>
      </c>
      <c r="K43" s="200">
        <f t="shared" si="6"/>
        <v>0</v>
      </c>
      <c r="L43" s="185"/>
      <c r="M43" s="186"/>
      <c r="N43" s="186"/>
      <c r="O43" s="186"/>
      <c r="P43" s="186"/>
      <c r="Q43" s="175"/>
      <c r="R43" s="175"/>
      <c r="S43" s="175"/>
      <c r="T43" s="175"/>
    </row>
    <row r="44" spans="1:20" s="2" customFormat="1" ht="26.25" customHeight="1">
      <c r="A44" s="81"/>
      <c r="B44" s="19" t="s">
        <v>147</v>
      </c>
      <c r="C44" s="20" t="s">
        <v>423</v>
      </c>
      <c r="D44" s="64">
        <v>20</v>
      </c>
      <c r="E44" s="15" t="s">
        <v>12</v>
      </c>
      <c r="F44" s="22"/>
      <c r="G44" s="22"/>
      <c r="H44" s="199">
        <f t="shared" si="3"/>
        <v>0</v>
      </c>
      <c r="I44" s="29">
        <f t="shared" si="4"/>
        <v>0</v>
      </c>
      <c r="J44" s="29">
        <f t="shared" si="5"/>
        <v>0</v>
      </c>
      <c r="K44" s="200">
        <f t="shared" si="6"/>
        <v>0</v>
      </c>
      <c r="L44" s="185"/>
      <c r="M44" s="186"/>
      <c r="N44" s="186"/>
      <c r="O44" s="186"/>
      <c r="P44" s="186"/>
      <c r="Q44" s="175"/>
      <c r="R44" s="175"/>
      <c r="S44" s="175"/>
      <c r="T44" s="175"/>
    </row>
    <row r="45" spans="1:20" s="2" customFormat="1" ht="13.5" customHeight="1">
      <c r="A45" s="81"/>
      <c r="B45" s="19" t="s">
        <v>149</v>
      </c>
      <c r="C45" s="20" t="s">
        <v>422</v>
      </c>
      <c r="D45" s="64">
        <v>8.5</v>
      </c>
      <c r="E45" s="15" t="s">
        <v>14</v>
      </c>
      <c r="F45" s="22"/>
      <c r="G45" s="22"/>
      <c r="H45" s="199">
        <f t="shared" si="3"/>
        <v>0</v>
      </c>
      <c r="I45" s="29">
        <f t="shared" si="4"/>
        <v>0</v>
      </c>
      <c r="J45" s="29">
        <f t="shared" si="5"/>
        <v>0</v>
      </c>
      <c r="K45" s="200">
        <f t="shared" si="6"/>
        <v>0</v>
      </c>
      <c r="L45" s="185"/>
      <c r="M45" s="186"/>
      <c r="N45" s="186"/>
      <c r="O45" s="186"/>
      <c r="P45" s="186"/>
      <c r="Q45" s="175"/>
      <c r="R45" s="175"/>
      <c r="S45" s="175"/>
      <c r="T45" s="175"/>
    </row>
    <row r="46" spans="1:20" s="2" customFormat="1" ht="13.5" customHeight="1">
      <c r="A46" s="81"/>
      <c r="B46" s="13" t="s">
        <v>56</v>
      </c>
      <c r="C46" s="14" t="s">
        <v>73</v>
      </c>
      <c r="D46" s="64"/>
      <c r="E46" s="15"/>
      <c r="F46" s="16"/>
      <c r="G46" s="16"/>
      <c r="H46" s="17"/>
      <c r="I46" s="16"/>
      <c r="J46" s="16"/>
      <c r="K46" s="82"/>
      <c r="L46" s="185"/>
      <c r="M46" s="186"/>
      <c r="N46" s="186"/>
      <c r="O46" s="186"/>
      <c r="P46" s="186"/>
      <c r="Q46" s="175"/>
      <c r="R46" s="175"/>
      <c r="S46" s="175"/>
      <c r="T46" s="175"/>
    </row>
    <row r="47" spans="1:20" s="2" customFormat="1" ht="13.5" customHeight="1">
      <c r="A47" s="81"/>
      <c r="B47" s="19" t="s">
        <v>68</v>
      </c>
      <c r="C47" s="20" t="s">
        <v>385</v>
      </c>
      <c r="D47" s="64">
        <v>90</v>
      </c>
      <c r="E47" s="15" t="s">
        <v>14</v>
      </c>
      <c r="F47" s="22"/>
      <c r="G47" s="22"/>
      <c r="H47" s="199">
        <f>SUM(F47:G47)*D47</f>
        <v>0</v>
      </c>
      <c r="I47" s="29">
        <f>TRUNC(F47*(1+$K$4),2)</f>
        <v>0</v>
      </c>
      <c r="J47" s="29">
        <f>TRUNC(G47*(1+$K$4),2)</f>
        <v>0</v>
      </c>
      <c r="K47" s="200">
        <f>SUM(I47:J47)*D47</f>
        <v>0</v>
      </c>
      <c r="L47" s="185"/>
      <c r="M47" s="186"/>
      <c r="N47" s="186"/>
      <c r="O47" s="186"/>
      <c r="P47" s="186"/>
      <c r="Q47" s="175"/>
      <c r="R47" s="175"/>
      <c r="S47" s="175"/>
      <c r="T47" s="175"/>
    </row>
    <row r="48" spans="1:20" s="2" customFormat="1" ht="13.5" customHeight="1">
      <c r="A48" s="81"/>
      <c r="B48" s="13">
        <v>4</v>
      </c>
      <c r="C48" s="14" t="s">
        <v>218</v>
      </c>
      <c r="D48" s="64"/>
      <c r="E48" s="15"/>
      <c r="F48" s="16"/>
      <c r="G48" s="16"/>
      <c r="H48" s="17"/>
      <c r="I48" s="16"/>
      <c r="J48" s="16"/>
      <c r="K48" s="82"/>
      <c r="L48" s="185"/>
      <c r="M48" s="186"/>
      <c r="N48" s="186"/>
      <c r="O48" s="186"/>
      <c r="P48" s="186"/>
      <c r="Q48" s="175"/>
      <c r="R48" s="175"/>
      <c r="S48" s="175"/>
      <c r="T48" s="175"/>
    </row>
    <row r="49" spans="1:20" s="2" customFormat="1" ht="13.5" customHeight="1">
      <c r="A49" s="81"/>
      <c r="B49" s="19" t="s">
        <v>19</v>
      </c>
      <c r="C49" s="20" t="s">
        <v>425</v>
      </c>
      <c r="D49" s="64">
        <v>10</v>
      </c>
      <c r="E49" s="15" t="s">
        <v>12</v>
      </c>
      <c r="F49" s="22"/>
      <c r="G49" s="22"/>
      <c r="H49" s="199">
        <f aca="true" t="shared" si="7" ref="H49:H56">SUM(F49:G49)*D49</f>
        <v>0</v>
      </c>
      <c r="I49" s="29">
        <f aca="true" t="shared" si="8" ref="I49:I56">TRUNC(F49*(1+$K$4),2)</f>
        <v>0</v>
      </c>
      <c r="J49" s="29">
        <f aca="true" t="shared" si="9" ref="J49:J56">TRUNC(G49*(1+$K$4),2)</f>
        <v>0</v>
      </c>
      <c r="K49" s="200">
        <f aca="true" t="shared" si="10" ref="K49:K56">SUM(I49:J49)*D49</f>
        <v>0</v>
      </c>
      <c r="L49" s="185"/>
      <c r="M49" s="186"/>
      <c r="N49" s="186"/>
      <c r="O49" s="186"/>
      <c r="P49" s="186"/>
      <c r="Q49" s="175"/>
      <c r="R49" s="175"/>
      <c r="S49" s="175"/>
      <c r="T49" s="175"/>
    </row>
    <row r="50" spans="1:20" s="2" customFormat="1" ht="13.5" customHeight="1">
      <c r="A50" s="81"/>
      <c r="B50" s="19" t="s">
        <v>82</v>
      </c>
      <c r="C50" s="20" t="s">
        <v>87</v>
      </c>
      <c r="D50" s="64">
        <v>50</v>
      </c>
      <c r="E50" s="15" t="s">
        <v>12</v>
      </c>
      <c r="F50" s="22"/>
      <c r="G50" s="22"/>
      <c r="H50" s="199">
        <f t="shared" si="7"/>
        <v>0</v>
      </c>
      <c r="I50" s="29">
        <f t="shared" si="8"/>
        <v>0</v>
      </c>
      <c r="J50" s="29">
        <f t="shared" si="9"/>
        <v>0</v>
      </c>
      <c r="K50" s="200">
        <f t="shared" si="10"/>
        <v>0</v>
      </c>
      <c r="L50" s="185"/>
      <c r="M50" s="186"/>
      <c r="N50" s="186"/>
      <c r="O50" s="186"/>
      <c r="P50" s="186"/>
      <c r="Q50" s="175"/>
      <c r="R50" s="175"/>
      <c r="S50" s="175"/>
      <c r="T50" s="175"/>
    </row>
    <row r="51" spans="1:20" s="2" customFormat="1" ht="13.5" customHeight="1">
      <c r="A51" s="81"/>
      <c r="B51" s="19" t="s">
        <v>83</v>
      </c>
      <c r="C51" s="20" t="s">
        <v>175</v>
      </c>
      <c r="D51" s="64">
        <v>10</v>
      </c>
      <c r="E51" s="15" t="s">
        <v>12</v>
      </c>
      <c r="F51" s="22"/>
      <c r="G51" s="22"/>
      <c r="H51" s="199">
        <f t="shared" si="7"/>
        <v>0</v>
      </c>
      <c r="I51" s="29">
        <f t="shared" si="8"/>
        <v>0</v>
      </c>
      <c r="J51" s="29">
        <f t="shared" si="9"/>
        <v>0</v>
      </c>
      <c r="K51" s="200">
        <f t="shared" si="10"/>
        <v>0</v>
      </c>
      <c r="L51" s="185"/>
      <c r="M51" s="186"/>
      <c r="N51" s="186"/>
      <c r="O51" s="186"/>
      <c r="P51" s="186"/>
      <c r="Q51" s="175"/>
      <c r="R51" s="175"/>
      <c r="S51" s="175"/>
      <c r="T51" s="175"/>
    </row>
    <row r="52" spans="1:20" s="2" customFormat="1" ht="13.5" customHeight="1">
      <c r="A52" s="81"/>
      <c r="B52" s="19" t="s">
        <v>176</v>
      </c>
      <c r="C52" s="20" t="s">
        <v>177</v>
      </c>
      <c r="D52" s="64">
        <v>70</v>
      </c>
      <c r="E52" s="15" t="s">
        <v>12</v>
      </c>
      <c r="F52" s="22"/>
      <c r="G52" s="22"/>
      <c r="H52" s="199">
        <f t="shared" si="7"/>
        <v>0</v>
      </c>
      <c r="I52" s="29">
        <f t="shared" si="8"/>
        <v>0</v>
      </c>
      <c r="J52" s="29">
        <f t="shared" si="9"/>
        <v>0</v>
      </c>
      <c r="K52" s="200">
        <f t="shared" si="10"/>
        <v>0</v>
      </c>
      <c r="L52" s="185"/>
      <c r="M52" s="186"/>
      <c r="N52" s="186"/>
      <c r="O52" s="186"/>
      <c r="P52" s="186"/>
      <c r="Q52" s="175"/>
      <c r="R52" s="175"/>
      <c r="S52" s="175"/>
      <c r="T52" s="175"/>
    </row>
    <row r="53" spans="1:20" s="2" customFormat="1" ht="27" customHeight="1">
      <c r="A53" s="83"/>
      <c r="B53" s="19" t="s">
        <v>184</v>
      </c>
      <c r="C53" s="57" t="s">
        <v>210</v>
      </c>
      <c r="D53" s="30">
        <v>3</v>
      </c>
      <c r="E53" s="58" t="s">
        <v>12</v>
      </c>
      <c r="F53" s="28"/>
      <c r="G53" s="28"/>
      <c r="H53" s="199">
        <f t="shared" si="7"/>
        <v>0</v>
      </c>
      <c r="I53" s="29">
        <f t="shared" si="8"/>
        <v>0</v>
      </c>
      <c r="J53" s="29">
        <f t="shared" si="9"/>
        <v>0</v>
      </c>
      <c r="K53" s="200">
        <f t="shared" si="10"/>
        <v>0</v>
      </c>
      <c r="L53" s="185"/>
      <c r="M53" s="186"/>
      <c r="N53" s="186"/>
      <c r="O53" s="186"/>
      <c r="P53" s="186"/>
      <c r="Q53" s="175"/>
      <c r="R53" s="175"/>
      <c r="S53" s="175"/>
      <c r="T53" s="175"/>
    </row>
    <row r="54" spans="1:20" s="2" customFormat="1" ht="13.5" customHeight="1">
      <c r="A54" s="81"/>
      <c r="B54" s="19" t="s">
        <v>216</v>
      </c>
      <c r="C54" s="20" t="s">
        <v>426</v>
      </c>
      <c r="D54" s="64">
        <v>15</v>
      </c>
      <c r="E54" s="15" t="s">
        <v>12</v>
      </c>
      <c r="F54" s="147"/>
      <c r="G54" s="22"/>
      <c r="H54" s="199">
        <f t="shared" si="7"/>
        <v>0</v>
      </c>
      <c r="I54" s="29">
        <f t="shared" si="8"/>
        <v>0</v>
      </c>
      <c r="J54" s="29">
        <f t="shared" si="9"/>
        <v>0</v>
      </c>
      <c r="K54" s="200">
        <f t="shared" si="10"/>
        <v>0</v>
      </c>
      <c r="L54" s="185"/>
      <c r="M54" s="186"/>
      <c r="N54" s="186"/>
      <c r="O54" s="186"/>
      <c r="P54" s="186"/>
      <c r="Q54" s="175"/>
      <c r="R54" s="175"/>
      <c r="S54" s="175"/>
      <c r="T54" s="175"/>
    </row>
    <row r="55" spans="1:20" s="2" customFormat="1" ht="27" customHeight="1">
      <c r="A55" s="81"/>
      <c r="B55" s="19" t="s">
        <v>220</v>
      </c>
      <c r="C55" s="20" t="s">
        <v>84</v>
      </c>
      <c r="D55" s="64">
        <v>15</v>
      </c>
      <c r="E55" s="15" t="s">
        <v>12</v>
      </c>
      <c r="F55" s="22"/>
      <c r="G55" s="22"/>
      <c r="H55" s="199">
        <f t="shared" si="7"/>
        <v>0</v>
      </c>
      <c r="I55" s="29">
        <f t="shared" si="8"/>
        <v>0</v>
      </c>
      <c r="J55" s="29">
        <f t="shared" si="9"/>
        <v>0</v>
      </c>
      <c r="K55" s="200">
        <f t="shared" si="10"/>
        <v>0</v>
      </c>
      <c r="L55" s="185"/>
      <c r="M55" s="186"/>
      <c r="N55" s="186"/>
      <c r="O55" s="186"/>
      <c r="P55" s="186"/>
      <c r="Q55" s="175"/>
      <c r="R55" s="175"/>
      <c r="S55" s="175"/>
      <c r="T55" s="175"/>
    </row>
    <row r="56" spans="1:20" s="2" customFormat="1" ht="13.5" customHeight="1">
      <c r="A56" s="81"/>
      <c r="B56" s="19" t="s">
        <v>221</v>
      </c>
      <c r="C56" s="20" t="s">
        <v>396</v>
      </c>
      <c r="D56" s="64">
        <v>38</v>
      </c>
      <c r="E56" s="15" t="s">
        <v>12</v>
      </c>
      <c r="F56" s="22"/>
      <c r="G56" s="22"/>
      <c r="H56" s="199">
        <f t="shared" si="7"/>
        <v>0</v>
      </c>
      <c r="I56" s="29">
        <f t="shared" si="8"/>
        <v>0</v>
      </c>
      <c r="J56" s="29">
        <f t="shared" si="9"/>
        <v>0</v>
      </c>
      <c r="K56" s="200">
        <f t="shared" si="10"/>
        <v>0</v>
      </c>
      <c r="L56" s="185"/>
      <c r="M56" s="186"/>
      <c r="N56" s="186"/>
      <c r="O56" s="186"/>
      <c r="P56" s="186"/>
      <c r="Q56" s="175"/>
      <c r="R56" s="175"/>
      <c r="S56" s="175"/>
      <c r="T56" s="175"/>
    </row>
    <row r="57" spans="1:20" s="2" customFormat="1" ht="13.5" customHeight="1">
      <c r="A57" s="81"/>
      <c r="B57" s="13">
        <v>5</v>
      </c>
      <c r="C57" s="14" t="s">
        <v>386</v>
      </c>
      <c r="D57" s="64"/>
      <c r="E57" s="15"/>
      <c r="F57" s="16"/>
      <c r="G57" s="16"/>
      <c r="H57" s="17"/>
      <c r="I57" s="16"/>
      <c r="J57" s="16"/>
      <c r="K57" s="82"/>
      <c r="L57" s="185"/>
      <c r="M57" s="186"/>
      <c r="N57" s="186"/>
      <c r="O57" s="186"/>
      <c r="P57" s="186"/>
      <c r="Q57" s="175"/>
      <c r="R57" s="175"/>
      <c r="S57" s="175"/>
      <c r="T57" s="175"/>
    </row>
    <row r="58" spans="1:20" s="2" customFormat="1" ht="27" customHeight="1">
      <c r="A58" s="81"/>
      <c r="B58" s="19" t="s">
        <v>32</v>
      </c>
      <c r="C58" s="20" t="s">
        <v>74</v>
      </c>
      <c r="D58" s="64">
        <v>7</v>
      </c>
      <c r="E58" s="15" t="s">
        <v>28</v>
      </c>
      <c r="F58" s="22"/>
      <c r="G58" s="22"/>
      <c r="H58" s="199">
        <f>SUM(F58:G58)*D58</f>
        <v>0</v>
      </c>
      <c r="I58" s="29">
        <f aca="true" t="shared" si="11" ref="I58:J61">TRUNC(F58*(1+$K$4),2)</f>
        <v>0</v>
      </c>
      <c r="J58" s="29">
        <f t="shared" si="11"/>
        <v>0</v>
      </c>
      <c r="K58" s="200">
        <f>SUM(I58:J58)*D58</f>
        <v>0</v>
      </c>
      <c r="L58" s="185"/>
      <c r="M58" s="186"/>
      <c r="N58" s="186"/>
      <c r="O58" s="186"/>
      <c r="P58" s="186"/>
      <c r="Q58" s="175"/>
      <c r="R58" s="175"/>
      <c r="S58" s="175"/>
      <c r="T58" s="175"/>
    </row>
    <row r="59" spans="1:12" ht="27" customHeight="1">
      <c r="A59" s="81"/>
      <c r="B59" s="19" t="s">
        <v>69</v>
      </c>
      <c r="C59" s="20" t="s">
        <v>178</v>
      </c>
      <c r="D59" s="64">
        <v>18</v>
      </c>
      <c r="E59" s="15" t="s">
        <v>12</v>
      </c>
      <c r="F59" s="22"/>
      <c r="G59" s="22"/>
      <c r="H59" s="199">
        <f>SUM(F59:G59)*D59</f>
        <v>0</v>
      </c>
      <c r="I59" s="29">
        <f t="shared" si="11"/>
        <v>0</v>
      </c>
      <c r="J59" s="29">
        <f t="shared" si="11"/>
        <v>0</v>
      </c>
      <c r="K59" s="200">
        <f>SUM(I59:J59)*D59</f>
        <v>0</v>
      </c>
      <c r="L59" s="187"/>
    </row>
    <row r="60" spans="1:12" ht="13.5" customHeight="1">
      <c r="A60" s="86"/>
      <c r="B60" s="19" t="s">
        <v>75</v>
      </c>
      <c r="C60" s="36" t="s">
        <v>219</v>
      </c>
      <c r="D60" s="65">
        <v>1</v>
      </c>
      <c r="E60" s="30" t="s">
        <v>9</v>
      </c>
      <c r="F60" s="18"/>
      <c r="G60" s="18"/>
      <c r="H60" s="199">
        <f>SUM(F60:G60)*D60</f>
        <v>0</v>
      </c>
      <c r="I60" s="29">
        <f t="shared" si="11"/>
        <v>0</v>
      </c>
      <c r="J60" s="29">
        <f t="shared" si="11"/>
        <v>0</v>
      </c>
      <c r="K60" s="200">
        <f>SUM(I60:J60)*D60</f>
        <v>0</v>
      </c>
      <c r="L60" s="187"/>
    </row>
    <row r="61" spans="1:20" s="2" customFormat="1" ht="28.5" customHeight="1">
      <c r="A61" s="86"/>
      <c r="B61" s="19" t="s">
        <v>78</v>
      </c>
      <c r="C61" s="36" t="s">
        <v>389</v>
      </c>
      <c r="D61" s="65">
        <v>1</v>
      </c>
      <c r="E61" s="30" t="s">
        <v>9</v>
      </c>
      <c r="F61" s="18"/>
      <c r="G61" s="18"/>
      <c r="H61" s="199">
        <f>SUM(F61:G61)*D61</f>
        <v>0</v>
      </c>
      <c r="I61" s="29">
        <f t="shared" si="11"/>
        <v>0</v>
      </c>
      <c r="J61" s="29">
        <f t="shared" si="11"/>
        <v>0</v>
      </c>
      <c r="K61" s="200">
        <f>SUM(I61:J61)*D61</f>
        <v>0</v>
      </c>
      <c r="L61" s="185"/>
      <c r="M61" s="186"/>
      <c r="N61" s="186"/>
      <c r="O61" s="186"/>
      <c r="P61" s="186"/>
      <c r="Q61" s="175"/>
      <c r="R61" s="175"/>
      <c r="S61" s="175"/>
      <c r="T61" s="175"/>
    </row>
    <row r="62" spans="1:20" s="2" customFormat="1" ht="13.5" customHeight="1">
      <c r="A62" s="86"/>
      <c r="B62" s="19" t="s">
        <v>431</v>
      </c>
      <c r="C62" s="36" t="s">
        <v>432</v>
      </c>
      <c r="D62" s="65">
        <v>1</v>
      </c>
      <c r="E62" s="30" t="s">
        <v>9</v>
      </c>
      <c r="F62" s="18"/>
      <c r="G62" s="18"/>
      <c r="H62" s="199">
        <f>SUM(F62:G62)*D62</f>
        <v>0</v>
      </c>
      <c r="I62" s="29">
        <f>TRUNC(F62*(1+$K$4),2)</f>
        <v>0</v>
      </c>
      <c r="J62" s="29">
        <f>TRUNC(G62*(1+$K$4),2)</f>
        <v>0</v>
      </c>
      <c r="K62" s="200">
        <f>SUM(I62:J62)*D62</f>
        <v>0</v>
      </c>
      <c r="L62" s="185"/>
      <c r="M62" s="186"/>
      <c r="N62" s="186"/>
      <c r="O62" s="186"/>
      <c r="P62" s="186"/>
      <c r="Q62" s="175"/>
      <c r="R62" s="175"/>
      <c r="S62" s="175"/>
      <c r="T62" s="175"/>
    </row>
    <row r="63" spans="1:20" s="2" customFormat="1" ht="13.5" customHeight="1">
      <c r="A63" s="81"/>
      <c r="B63" s="13">
        <v>6</v>
      </c>
      <c r="C63" s="14" t="s">
        <v>39</v>
      </c>
      <c r="D63" s="64"/>
      <c r="E63" s="15"/>
      <c r="F63" s="16"/>
      <c r="G63" s="16"/>
      <c r="H63" s="17"/>
      <c r="I63" s="16"/>
      <c r="J63" s="16"/>
      <c r="K63" s="82"/>
      <c r="L63" s="185"/>
      <c r="M63" s="186"/>
      <c r="N63" s="186"/>
      <c r="O63" s="186"/>
      <c r="P63" s="186"/>
      <c r="Q63" s="175"/>
      <c r="R63" s="175"/>
      <c r="S63" s="175"/>
      <c r="T63" s="175"/>
    </row>
    <row r="64" spans="1:20" s="2" customFormat="1" ht="13.5" customHeight="1">
      <c r="A64" s="81"/>
      <c r="B64" s="19" t="s">
        <v>33</v>
      </c>
      <c r="C64" s="20" t="s">
        <v>390</v>
      </c>
      <c r="D64" s="64">
        <v>200</v>
      </c>
      <c r="E64" s="15" t="s">
        <v>12</v>
      </c>
      <c r="F64" s="22"/>
      <c r="G64" s="22"/>
      <c r="H64" s="199">
        <f aca="true" t="shared" si="12" ref="H64:H72">SUM(F64:G64)*D64</f>
        <v>0</v>
      </c>
      <c r="I64" s="29">
        <f aca="true" t="shared" si="13" ref="I64:I72">TRUNC(F64*(1+$K$4),2)</f>
        <v>0</v>
      </c>
      <c r="J64" s="29">
        <f aca="true" t="shared" si="14" ref="J64:J72">TRUNC(G64*(1+$K$4),2)</f>
        <v>0</v>
      </c>
      <c r="K64" s="200">
        <f aca="true" t="shared" si="15" ref="K64:K72">SUM(I64:J64)*D64</f>
        <v>0</v>
      </c>
      <c r="L64" s="185"/>
      <c r="M64" s="186"/>
      <c r="N64" s="186"/>
      <c r="O64" s="186"/>
      <c r="P64" s="186"/>
      <c r="Q64" s="175"/>
      <c r="R64" s="175"/>
      <c r="S64" s="175"/>
      <c r="T64" s="175"/>
    </row>
    <row r="65" spans="1:20" s="23" customFormat="1" ht="13.5" customHeight="1">
      <c r="A65" s="81"/>
      <c r="B65" s="19" t="s">
        <v>34</v>
      </c>
      <c r="C65" s="20" t="s">
        <v>391</v>
      </c>
      <c r="D65" s="64">
        <v>150</v>
      </c>
      <c r="E65" s="15" t="s">
        <v>12</v>
      </c>
      <c r="F65" s="22"/>
      <c r="G65" s="22"/>
      <c r="H65" s="199">
        <f t="shared" si="12"/>
        <v>0</v>
      </c>
      <c r="I65" s="29">
        <f t="shared" si="13"/>
        <v>0</v>
      </c>
      <c r="J65" s="29">
        <f t="shared" si="14"/>
        <v>0</v>
      </c>
      <c r="K65" s="200">
        <f t="shared" si="15"/>
        <v>0</v>
      </c>
      <c r="L65" s="185"/>
      <c r="M65" s="186"/>
      <c r="N65" s="184"/>
      <c r="O65" s="184"/>
      <c r="P65" s="184"/>
      <c r="Q65" s="34"/>
      <c r="R65" s="34"/>
      <c r="S65" s="34"/>
      <c r="T65" s="34"/>
    </row>
    <row r="66" spans="1:20" s="23" customFormat="1" ht="13.5" customHeight="1">
      <c r="A66" s="81"/>
      <c r="B66" s="19" t="s">
        <v>35</v>
      </c>
      <c r="C66" s="20" t="s">
        <v>180</v>
      </c>
      <c r="D66" s="64">
        <v>2</v>
      </c>
      <c r="E66" s="15" t="s">
        <v>9</v>
      </c>
      <c r="F66" s="22"/>
      <c r="G66" s="22"/>
      <c r="H66" s="199">
        <f t="shared" si="12"/>
        <v>0</v>
      </c>
      <c r="I66" s="29">
        <f t="shared" si="13"/>
        <v>0</v>
      </c>
      <c r="J66" s="29">
        <f t="shared" si="14"/>
        <v>0</v>
      </c>
      <c r="K66" s="200">
        <f t="shared" si="15"/>
        <v>0</v>
      </c>
      <c r="L66" s="183"/>
      <c r="M66" s="184"/>
      <c r="N66" s="184"/>
      <c r="O66" s="184"/>
      <c r="P66" s="184"/>
      <c r="Q66" s="34"/>
      <c r="R66" s="34"/>
      <c r="S66" s="34"/>
      <c r="T66" s="34"/>
    </row>
    <row r="67" spans="1:20" s="23" customFormat="1" ht="13.5" customHeight="1">
      <c r="A67" s="81"/>
      <c r="B67" s="19" t="s">
        <v>70</v>
      </c>
      <c r="C67" s="20" t="s">
        <v>397</v>
      </c>
      <c r="D67" s="64">
        <v>90</v>
      </c>
      <c r="E67" s="15" t="s">
        <v>12</v>
      </c>
      <c r="F67" s="22"/>
      <c r="G67" s="22"/>
      <c r="H67" s="199">
        <f t="shared" si="12"/>
        <v>0</v>
      </c>
      <c r="I67" s="29">
        <f t="shared" si="13"/>
        <v>0</v>
      </c>
      <c r="J67" s="29">
        <f t="shared" si="14"/>
        <v>0</v>
      </c>
      <c r="K67" s="200">
        <f t="shared" si="15"/>
        <v>0</v>
      </c>
      <c r="L67" s="183"/>
      <c r="M67" s="184"/>
      <c r="N67" s="184"/>
      <c r="O67" s="184"/>
      <c r="P67" s="184"/>
      <c r="Q67" s="34"/>
      <c r="R67" s="34"/>
      <c r="S67" s="34"/>
      <c r="T67" s="34"/>
    </row>
    <row r="68" spans="1:20" s="2" customFormat="1" ht="13.5" customHeight="1">
      <c r="A68" s="81"/>
      <c r="B68" s="19" t="s">
        <v>105</v>
      </c>
      <c r="C68" s="20" t="s">
        <v>392</v>
      </c>
      <c r="D68" s="64">
        <v>80</v>
      </c>
      <c r="E68" s="15" t="s">
        <v>12</v>
      </c>
      <c r="F68" s="22"/>
      <c r="G68" s="22"/>
      <c r="H68" s="199">
        <f t="shared" si="12"/>
        <v>0</v>
      </c>
      <c r="I68" s="29">
        <f t="shared" si="13"/>
        <v>0</v>
      </c>
      <c r="J68" s="29">
        <f t="shared" si="14"/>
        <v>0</v>
      </c>
      <c r="K68" s="200">
        <f t="shared" si="15"/>
        <v>0</v>
      </c>
      <c r="L68" s="183"/>
      <c r="M68" s="184"/>
      <c r="N68" s="186"/>
      <c r="O68" s="186"/>
      <c r="P68" s="186"/>
      <c r="Q68" s="175"/>
      <c r="R68" s="175"/>
      <c r="S68" s="175"/>
      <c r="T68" s="175"/>
    </row>
    <row r="69" spans="1:12" ht="13.5" customHeight="1">
      <c r="A69" s="81"/>
      <c r="B69" s="19" t="s">
        <v>109</v>
      </c>
      <c r="C69" s="20" t="s">
        <v>393</v>
      </c>
      <c r="D69" s="64">
        <v>18</v>
      </c>
      <c r="E69" s="15" t="s">
        <v>12</v>
      </c>
      <c r="F69" s="22"/>
      <c r="G69" s="22"/>
      <c r="H69" s="199">
        <f t="shared" si="12"/>
        <v>0</v>
      </c>
      <c r="I69" s="29">
        <f t="shared" si="13"/>
        <v>0</v>
      </c>
      <c r="J69" s="29">
        <f t="shared" si="14"/>
        <v>0</v>
      </c>
      <c r="K69" s="200">
        <f t="shared" si="15"/>
        <v>0</v>
      </c>
      <c r="L69" s="187"/>
    </row>
    <row r="70" spans="1:12" ht="13.5" customHeight="1">
      <c r="A70" s="81"/>
      <c r="B70" s="19" t="s">
        <v>179</v>
      </c>
      <c r="C70" s="20" t="s">
        <v>394</v>
      </c>
      <c r="D70" s="64">
        <v>130</v>
      </c>
      <c r="E70" s="15" t="s">
        <v>12</v>
      </c>
      <c r="F70" s="22"/>
      <c r="G70" s="22"/>
      <c r="H70" s="199">
        <f t="shared" si="12"/>
        <v>0</v>
      </c>
      <c r="I70" s="29">
        <f t="shared" si="13"/>
        <v>0</v>
      </c>
      <c r="J70" s="29">
        <f t="shared" si="14"/>
        <v>0</v>
      </c>
      <c r="K70" s="200">
        <f t="shared" si="15"/>
        <v>0</v>
      </c>
      <c r="L70" s="187"/>
    </row>
    <row r="71" spans="1:20" s="2" customFormat="1" ht="13.5" customHeight="1">
      <c r="A71" s="84"/>
      <c r="B71" s="19" t="s">
        <v>193</v>
      </c>
      <c r="C71" s="25" t="s">
        <v>395</v>
      </c>
      <c r="D71" s="30">
        <v>40</v>
      </c>
      <c r="E71" s="26" t="s">
        <v>12</v>
      </c>
      <c r="F71" s="28"/>
      <c r="G71" s="28"/>
      <c r="H71" s="199">
        <f t="shared" si="12"/>
        <v>0</v>
      </c>
      <c r="I71" s="29">
        <f t="shared" si="13"/>
        <v>0</v>
      </c>
      <c r="J71" s="29">
        <f t="shared" si="14"/>
        <v>0</v>
      </c>
      <c r="K71" s="200">
        <f t="shared" si="15"/>
        <v>0</v>
      </c>
      <c r="L71" s="185"/>
      <c r="M71" s="186"/>
      <c r="N71" s="186"/>
      <c r="O71" s="186"/>
      <c r="P71" s="186"/>
      <c r="Q71" s="175"/>
      <c r="R71" s="175"/>
      <c r="S71" s="175"/>
      <c r="T71" s="175"/>
    </row>
    <row r="72" spans="1:20" s="2" customFormat="1" ht="13.5" customHeight="1">
      <c r="A72" s="84"/>
      <c r="B72" s="19" t="s">
        <v>194</v>
      </c>
      <c r="C72" s="25" t="s">
        <v>398</v>
      </c>
      <c r="D72" s="30">
        <v>50</v>
      </c>
      <c r="E72" s="26" t="s">
        <v>12</v>
      </c>
      <c r="F72" s="28"/>
      <c r="G72" s="28"/>
      <c r="H72" s="199">
        <f t="shared" si="12"/>
        <v>0</v>
      </c>
      <c r="I72" s="29">
        <f t="shared" si="13"/>
        <v>0</v>
      </c>
      <c r="J72" s="29">
        <f t="shared" si="14"/>
        <v>0</v>
      </c>
      <c r="K72" s="200">
        <f t="shared" si="15"/>
        <v>0</v>
      </c>
      <c r="L72" s="185"/>
      <c r="M72" s="186"/>
      <c r="N72" s="186"/>
      <c r="O72" s="186"/>
      <c r="P72" s="186"/>
      <c r="Q72" s="175"/>
      <c r="R72" s="175"/>
      <c r="S72" s="175"/>
      <c r="T72" s="175"/>
    </row>
    <row r="73" spans="1:20" s="2" customFormat="1" ht="13.5" customHeight="1">
      <c r="A73" s="84"/>
      <c r="B73" s="19" t="s">
        <v>440</v>
      </c>
      <c r="C73" s="25" t="s">
        <v>441</v>
      </c>
      <c r="D73" s="30">
        <v>10</v>
      </c>
      <c r="E73" s="26" t="s">
        <v>12</v>
      </c>
      <c r="F73" s="28"/>
      <c r="G73" s="28"/>
      <c r="H73" s="199">
        <f>SUM(F73:G73)*D73</f>
        <v>0</v>
      </c>
      <c r="I73" s="29">
        <f>TRUNC(F73*(1+$K$4),2)</f>
        <v>0</v>
      </c>
      <c r="J73" s="29">
        <f>TRUNC(G73*(1+$K$4),2)</f>
        <v>0</v>
      </c>
      <c r="K73" s="200">
        <f>SUM(I73:J73)*D73</f>
        <v>0</v>
      </c>
      <c r="L73" s="185"/>
      <c r="M73" s="186"/>
      <c r="N73" s="186"/>
      <c r="O73" s="186"/>
      <c r="P73" s="186"/>
      <c r="Q73" s="175"/>
      <c r="R73" s="175"/>
      <c r="S73" s="175"/>
      <c r="T73" s="175"/>
    </row>
    <row r="74" spans="1:20" s="2" customFormat="1" ht="13.5" customHeight="1">
      <c r="A74" s="81"/>
      <c r="B74" s="13">
        <v>7</v>
      </c>
      <c r="C74" s="14" t="s">
        <v>76</v>
      </c>
      <c r="D74" s="64"/>
      <c r="E74" s="15"/>
      <c r="F74" s="16"/>
      <c r="G74" s="16"/>
      <c r="H74" s="17"/>
      <c r="I74" s="16"/>
      <c r="J74" s="16"/>
      <c r="K74" s="82"/>
      <c r="L74" s="185"/>
      <c r="M74" s="186"/>
      <c r="N74" s="186"/>
      <c r="O74" s="186"/>
      <c r="P74" s="186"/>
      <c r="Q74" s="175"/>
      <c r="R74" s="175"/>
      <c r="S74" s="175"/>
      <c r="T74" s="175"/>
    </row>
    <row r="75" spans="1:22" s="2" customFormat="1" ht="28.5" customHeight="1">
      <c r="A75" s="81"/>
      <c r="B75" s="19" t="s">
        <v>36</v>
      </c>
      <c r="C75" s="146" t="s">
        <v>433</v>
      </c>
      <c r="D75" s="64">
        <v>20</v>
      </c>
      <c r="E75" s="15" t="s">
        <v>12</v>
      </c>
      <c r="F75" s="22"/>
      <c r="G75" s="22"/>
      <c r="H75" s="199">
        <f>SUM(F75:G75)*D75</f>
        <v>0</v>
      </c>
      <c r="I75" s="29">
        <f>TRUNC(F75*(1+$K$4),2)</f>
        <v>0</v>
      </c>
      <c r="J75" s="29">
        <f>TRUNC(G75*(1+$K$4),2)</f>
        <v>0</v>
      </c>
      <c r="K75" s="200">
        <f>SUM(I75:J75)*D75</f>
        <v>0</v>
      </c>
      <c r="L75" s="183"/>
      <c r="M75" s="193"/>
      <c r="N75" s="184"/>
      <c r="O75" s="184"/>
      <c r="P75" s="184"/>
      <c r="Q75" s="34"/>
      <c r="R75" s="34"/>
      <c r="S75" s="34"/>
      <c r="T75" s="34"/>
      <c r="U75" s="23"/>
      <c r="V75" s="23"/>
    </row>
    <row r="76" spans="1:22" s="2" customFormat="1" ht="27.75" customHeight="1">
      <c r="A76" s="81"/>
      <c r="B76" s="19" t="s">
        <v>434</v>
      </c>
      <c r="C76" s="146" t="s">
        <v>435</v>
      </c>
      <c r="D76" s="64">
        <v>10</v>
      </c>
      <c r="E76" s="15" t="s">
        <v>12</v>
      </c>
      <c r="F76" s="16" t="s">
        <v>13</v>
      </c>
      <c r="G76" s="22"/>
      <c r="H76" s="199">
        <f>SUM(F76:G76)*D76</f>
        <v>0</v>
      </c>
      <c r="I76" s="29" t="s">
        <v>13</v>
      </c>
      <c r="J76" s="29">
        <f>TRUNC(G76*(1+$K$4),2)</f>
        <v>0</v>
      </c>
      <c r="K76" s="200">
        <f>SUM(I76:J76)*D76</f>
        <v>0</v>
      </c>
      <c r="L76" s="183"/>
      <c r="M76" s="193"/>
      <c r="N76" s="184"/>
      <c r="O76" s="184"/>
      <c r="P76" s="184"/>
      <c r="Q76" s="34"/>
      <c r="R76" s="34"/>
      <c r="S76" s="34"/>
      <c r="T76" s="34"/>
      <c r="U76" s="23"/>
      <c r="V76" s="23"/>
    </row>
    <row r="77" spans="1:22" s="2" customFormat="1" ht="13.5" customHeight="1">
      <c r="A77" s="81"/>
      <c r="B77" s="13">
        <v>8</v>
      </c>
      <c r="C77" s="14" t="s">
        <v>190</v>
      </c>
      <c r="D77" s="64"/>
      <c r="E77" s="15"/>
      <c r="F77" s="16"/>
      <c r="G77" s="16"/>
      <c r="H77" s="17"/>
      <c r="I77" s="16"/>
      <c r="J77" s="16"/>
      <c r="K77" s="82"/>
      <c r="L77" s="183"/>
      <c r="M77" s="193"/>
      <c r="N77" s="184"/>
      <c r="O77" s="184"/>
      <c r="P77" s="184"/>
      <c r="Q77" s="34"/>
      <c r="R77" s="34"/>
      <c r="S77" s="34"/>
      <c r="T77" s="34"/>
      <c r="U77" s="23"/>
      <c r="V77" s="23"/>
    </row>
    <row r="78" spans="1:12" ht="27" customHeight="1">
      <c r="A78" s="86"/>
      <c r="B78" s="197" t="s">
        <v>37</v>
      </c>
      <c r="C78" s="36" t="s">
        <v>187</v>
      </c>
      <c r="D78" s="65">
        <v>5</v>
      </c>
      <c r="E78" s="30" t="s">
        <v>9</v>
      </c>
      <c r="F78" s="18"/>
      <c r="G78" s="18"/>
      <c r="H78" s="199">
        <f>SUM(F78:G78)*D78</f>
        <v>0</v>
      </c>
      <c r="I78" s="29">
        <f>TRUNC(F78*(1+$K$4),2)</f>
        <v>0</v>
      </c>
      <c r="J78" s="29">
        <f>TRUNC(G78*(1+$K$4),2)</f>
        <v>0</v>
      </c>
      <c r="K78" s="200">
        <f>SUM(I78:J78)*D78</f>
        <v>0</v>
      </c>
      <c r="L78" s="187"/>
    </row>
    <row r="79" spans="1:12" ht="29.25" customHeight="1">
      <c r="A79" s="86"/>
      <c r="B79" s="197" t="s">
        <v>38</v>
      </c>
      <c r="C79" s="36" t="s">
        <v>445</v>
      </c>
      <c r="D79" s="65">
        <v>5</v>
      </c>
      <c r="E79" s="30" t="s">
        <v>9</v>
      </c>
      <c r="F79" s="18"/>
      <c r="G79" s="18"/>
      <c r="H79" s="199">
        <f>SUM(F79:G79)*D79</f>
        <v>0</v>
      </c>
      <c r="I79" s="29">
        <f>TRUNC(F79*(1+$K$4),2)</f>
        <v>0</v>
      </c>
      <c r="J79" s="29">
        <f>TRUNC(G79*(1+$K$4),2)</f>
        <v>0</v>
      </c>
      <c r="K79" s="200">
        <f>SUM(I79:J79)*D79</f>
        <v>0</v>
      </c>
      <c r="L79" s="187"/>
    </row>
    <row r="80" spans="1:12" ht="13.5" customHeight="1">
      <c r="A80" s="81"/>
      <c r="B80" s="13">
        <v>9</v>
      </c>
      <c r="C80" s="14" t="s">
        <v>77</v>
      </c>
      <c r="D80" s="64"/>
      <c r="E80" s="15"/>
      <c r="F80" s="16"/>
      <c r="G80" s="16"/>
      <c r="H80" s="17"/>
      <c r="I80" s="16"/>
      <c r="J80" s="16"/>
      <c r="K80" s="82"/>
      <c r="L80" s="187"/>
    </row>
    <row r="81" spans="1:12" ht="13.5" customHeight="1">
      <c r="A81" s="81"/>
      <c r="B81" s="19" t="s">
        <v>40</v>
      </c>
      <c r="C81" s="20" t="s">
        <v>188</v>
      </c>
      <c r="D81" s="64">
        <v>5</v>
      </c>
      <c r="E81" s="15" t="s">
        <v>28</v>
      </c>
      <c r="F81" s="22"/>
      <c r="G81" s="22"/>
      <c r="H81" s="199">
        <f aca="true" t="shared" si="16" ref="H81:H86">SUM(F81:G81)*D81</f>
        <v>0</v>
      </c>
      <c r="I81" s="29">
        <f aca="true" t="shared" si="17" ref="I81:I86">TRUNC(F81*(1+$K$4),2)</f>
        <v>0</v>
      </c>
      <c r="J81" s="29">
        <f aca="true" t="shared" si="18" ref="J81:J86">TRUNC(G81*(1+$K$4),2)</f>
        <v>0</v>
      </c>
      <c r="K81" s="200">
        <f aca="true" t="shared" si="19" ref="K81:K86">SUM(I81:J81)*D81</f>
        <v>0</v>
      </c>
      <c r="L81" s="187"/>
    </row>
    <row r="82" spans="1:12" ht="27.75" customHeight="1">
      <c r="A82" s="81"/>
      <c r="B82" s="19" t="s">
        <v>41</v>
      </c>
      <c r="C82" s="20" t="s">
        <v>446</v>
      </c>
      <c r="D82" s="64">
        <v>5</v>
      </c>
      <c r="E82" s="15" t="s">
        <v>28</v>
      </c>
      <c r="F82" s="22"/>
      <c r="G82" s="22"/>
      <c r="H82" s="199">
        <f t="shared" si="16"/>
        <v>0</v>
      </c>
      <c r="I82" s="29">
        <f t="shared" si="17"/>
        <v>0</v>
      </c>
      <c r="J82" s="29">
        <f t="shared" si="18"/>
        <v>0</v>
      </c>
      <c r="K82" s="200">
        <f t="shared" si="19"/>
        <v>0</v>
      </c>
      <c r="L82" s="187"/>
    </row>
    <row r="83" spans="1:12" ht="13.5" customHeight="1">
      <c r="A83" s="81"/>
      <c r="B83" s="19" t="s">
        <v>42</v>
      </c>
      <c r="C83" s="20" t="s">
        <v>189</v>
      </c>
      <c r="D83" s="64">
        <v>5</v>
      </c>
      <c r="E83" s="15" t="s">
        <v>28</v>
      </c>
      <c r="F83" s="22"/>
      <c r="G83" s="22"/>
      <c r="H83" s="199">
        <f t="shared" si="16"/>
        <v>0</v>
      </c>
      <c r="I83" s="29">
        <f t="shared" si="17"/>
        <v>0</v>
      </c>
      <c r="J83" s="29">
        <f t="shared" si="18"/>
        <v>0</v>
      </c>
      <c r="K83" s="200">
        <f t="shared" si="19"/>
        <v>0</v>
      </c>
      <c r="L83" s="187"/>
    </row>
    <row r="84" spans="1:22" s="2" customFormat="1" ht="13.5" customHeight="1">
      <c r="A84" s="81"/>
      <c r="B84" s="19" t="s">
        <v>43</v>
      </c>
      <c r="C84" s="20" t="s">
        <v>186</v>
      </c>
      <c r="D84" s="64">
        <v>5</v>
      </c>
      <c r="E84" s="15" t="s">
        <v>28</v>
      </c>
      <c r="F84" s="22"/>
      <c r="G84" s="22"/>
      <c r="H84" s="199">
        <f t="shared" si="16"/>
        <v>0</v>
      </c>
      <c r="I84" s="29">
        <f t="shared" si="17"/>
        <v>0</v>
      </c>
      <c r="J84" s="29">
        <f t="shared" si="18"/>
        <v>0</v>
      </c>
      <c r="K84" s="200">
        <f t="shared" si="19"/>
        <v>0</v>
      </c>
      <c r="L84" s="183"/>
      <c r="M84" s="193"/>
      <c r="N84" s="193"/>
      <c r="O84" s="184"/>
      <c r="P84" s="184"/>
      <c r="Q84" s="180"/>
      <c r="R84" s="180"/>
      <c r="S84" s="180"/>
      <c r="T84" s="181"/>
      <c r="U84" s="51"/>
      <c r="V84" s="51"/>
    </row>
    <row r="85" spans="1:12" ht="13.5" customHeight="1">
      <c r="A85" s="81"/>
      <c r="B85" s="19" t="s">
        <v>111</v>
      </c>
      <c r="C85" s="20" t="s">
        <v>185</v>
      </c>
      <c r="D85" s="64">
        <v>5</v>
      </c>
      <c r="E85" s="15" t="s">
        <v>28</v>
      </c>
      <c r="F85" s="22"/>
      <c r="G85" s="22"/>
      <c r="H85" s="199">
        <f t="shared" si="16"/>
        <v>0</v>
      </c>
      <c r="I85" s="29">
        <f t="shared" si="17"/>
        <v>0</v>
      </c>
      <c r="J85" s="29">
        <f t="shared" si="18"/>
        <v>0</v>
      </c>
      <c r="K85" s="200">
        <f t="shared" si="19"/>
        <v>0</v>
      </c>
      <c r="L85" s="187"/>
    </row>
    <row r="86" spans="1:12" ht="13.5" customHeight="1">
      <c r="A86" s="86"/>
      <c r="B86" s="197" t="s">
        <v>211</v>
      </c>
      <c r="C86" s="36" t="s">
        <v>212</v>
      </c>
      <c r="D86" s="65">
        <v>20</v>
      </c>
      <c r="E86" s="198" t="s">
        <v>12</v>
      </c>
      <c r="F86" s="18"/>
      <c r="G86" s="18"/>
      <c r="H86" s="199">
        <f t="shared" si="16"/>
        <v>0</v>
      </c>
      <c r="I86" s="29">
        <f t="shared" si="17"/>
        <v>0</v>
      </c>
      <c r="J86" s="29">
        <f t="shared" si="18"/>
        <v>0</v>
      </c>
      <c r="K86" s="200">
        <f t="shared" si="19"/>
        <v>0</v>
      </c>
      <c r="L86" s="187"/>
    </row>
    <row r="87" spans="1:12" ht="13.5" customHeight="1">
      <c r="A87" s="81"/>
      <c r="B87" s="13">
        <v>10</v>
      </c>
      <c r="C87" s="14" t="s">
        <v>232</v>
      </c>
      <c r="D87" s="64"/>
      <c r="E87" s="15"/>
      <c r="F87" s="16"/>
      <c r="G87" s="16"/>
      <c r="H87" s="17"/>
      <c r="I87" s="16"/>
      <c r="J87" s="16"/>
      <c r="K87" s="82"/>
      <c r="L87" s="187"/>
    </row>
    <row r="88" spans="1:12" ht="13.5" customHeight="1">
      <c r="A88" s="81"/>
      <c r="B88" s="19" t="s">
        <v>44</v>
      </c>
      <c r="C88" s="20" t="s">
        <v>228</v>
      </c>
      <c r="D88" s="64">
        <v>1</v>
      </c>
      <c r="E88" s="15" t="s">
        <v>28</v>
      </c>
      <c r="F88" s="22"/>
      <c r="G88" s="22"/>
      <c r="H88" s="199">
        <f aca="true" t="shared" si="20" ref="H88:H97">SUM(F88:G88)*D88</f>
        <v>0</v>
      </c>
      <c r="I88" s="29">
        <f aca="true" t="shared" si="21" ref="I88:J94">TRUNC(F88*(1+$K$4),2)</f>
        <v>0</v>
      </c>
      <c r="J88" s="29">
        <f t="shared" si="21"/>
        <v>0</v>
      </c>
      <c r="K88" s="200">
        <f aca="true" t="shared" si="22" ref="K88:K97">SUM(I88:J88)*D88</f>
        <v>0</v>
      </c>
      <c r="L88" s="187"/>
    </row>
    <row r="89" spans="1:12" ht="13.5" customHeight="1">
      <c r="A89" s="81"/>
      <c r="B89" s="19" t="s">
        <v>45</v>
      </c>
      <c r="C89" s="20" t="s">
        <v>171</v>
      </c>
      <c r="D89" s="64">
        <v>1</v>
      </c>
      <c r="E89" s="15" t="s">
        <v>28</v>
      </c>
      <c r="F89" s="22"/>
      <c r="G89" s="22"/>
      <c r="H89" s="199">
        <f t="shared" si="20"/>
        <v>0</v>
      </c>
      <c r="I89" s="29">
        <f t="shared" si="21"/>
        <v>0</v>
      </c>
      <c r="J89" s="29">
        <f t="shared" si="21"/>
        <v>0</v>
      </c>
      <c r="K89" s="200">
        <f t="shared" si="22"/>
        <v>0</v>
      </c>
      <c r="L89" s="187"/>
    </row>
    <row r="90" spans="1:12" ht="13.5" customHeight="1">
      <c r="A90" s="81"/>
      <c r="B90" s="19" t="s">
        <v>89</v>
      </c>
      <c r="C90" s="20" t="s">
        <v>172</v>
      </c>
      <c r="D90" s="64">
        <v>1</v>
      </c>
      <c r="E90" s="15" t="s">
        <v>28</v>
      </c>
      <c r="F90" s="22"/>
      <c r="G90" s="22"/>
      <c r="H90" s="199">
        <f t="shared" si="20"/>
        <v>0</v>
      </c>
      <c r="I90" s="29">
        <f t="shared" si="21"/>
        <v>0</v>
      </c>
      <c r="J90" s="29">
        <f t="shared" si="21"/>
        <v>0</v>
      </c>
      <c r="K90" s="200">
        <f t="shared" si="22"/>
        <v>0</v>
      </c>
      <c r="L90" s="187"/>
    </row>
    <row r="91" spans="1:12" ht="13.5" customHeight="1">
      <c r="A91" s="81"/>
      <c r="B91" s="19" t="s">
        <v>90</v>
      </c>
      <c r="C91" s="20" t="s">
        <v>170</v>
      </c>
      <c r="D91" s="64">
        <v>1</v>
      </c>
      <c r="E91" s="15" t="s">
        <v>28</v>
      </c>
      <c r="F91" s="22"/>
      <c r="G91" s="22"/>
      <c r="H91" s="199">
        <f t="shared" si="20"/>
        <v>0</v>
      </c>
      <c r="I91" s="29">
        <f t="shared" si="21"/>
        <v>0</v>
      </c>
      <c r="J91" s="29">
        <f t="shared" si="21"/>
        <v>0</v>
      </c>
      <c r="K91" s="200">
        <f t="shared" si="22"/>
        <v>0</v>
      </c>
      <c r="L91" s="187"/>
    </row>
    <row r="92" spans="1:12" ht="13.5" customHeight="1">
      <c r="A92" s="81"/>
      <c r="B92" s="19" t="s">
        <v>92</v>
      </c>
      <c r="C92" s="20" t="s">
        <v>173</v>
      </c>
      <c r="D92" s="64">
        <v>2</v>
      </c>
      <c r="E92" s="15" t="s">
        <v>28</v>
      </c>
      <c r="F92" s="22"/>
      <c r="G92" s="22"/>
      <c r="H92" s="199">
        <f t="shared" si="20"/>
        <v>0</v>
      </c>
      <c r="I92" s="29">
        <f t="shared" si="21"/>
        <v>0</v>
      </c>
      <c r="J92" s="29">
        <f t="shared" si="21"/>
        <v>0</v>
      </c>
      <c r="K92" s="200">
        <f t="shared" si="22"/>
        <v>0</v>
      </c>
      <c r="L92" s="187"/>
    </row>
    <row r="93" spans="1:12" ht="28.5" customHeight="1">
      <c r="A93" s="81"/>
      <c r="B93" s="19" t="s">
        <v>94</v>
      </c>
      <c r="C93" s="20" t="s">
        <v>427</v>
      </c>
      <c r="D93" s="64">
        <v>2</v>
      </c>
      <c r="E93" s="15" t="s">
        <v>9</v>
      </c>
      <c r="F93" s="22"/>
      <c r="G93" s="16" t="s">
        <v>13</v>
      </c>
      <c r="H93" s="199">
        <f t="shared" si="20"/>
        <v>0</v>
      </c>
      <c r="I93" s="29">
        <f>TRUNC(F93*(1+$K$4),2)</f>
        <v>0</v>
      </c>
      <c r="J93" s="29" t="s">
        <v>13</v>
      </c>
      <c r="K93" s="200">
        <f t="shared" si="22"/>
        <v>0</v>
      </c>
      <c r="L93" s="187"/>
    </row>
    <row r="94" spans="1:20" s="53" customFormat="1" ht="27.75" customHeight="1">
      <c r="A94" s="81"/>
      <c r="B94" s="19" t="s">
        <v>112</v>
      </c>
      <c r="C94" s="20" t="s">
        <v>229</v>
      </c>
      <c r="D94" s="64">
        <v>5</v>
      </c>
      <c r="E94" s="15" t="s">
        <v>12</v>
      </c>
      <c r="F94" s="22"/>
      <c r="G94" s="22"/>
      <c r="H94" s="199">
        <f t="shared" si="20"/>
        <v>0</v>
      </c>
      <c r="I94" s="29">
        <f>TRUNC(F94*(1+$K$4),2)</f>
        <v>0</v>
      </c>
      <c r="J94" s="29">
        <f t="shared" si="21"/>
        <v>0</v>
      </c>
      <c r="K94" s="200">
        <f t="shared" si="22"/>
        <v>0</v>
      </c>
      <c r="L94" s="194"/>
      <c r="M94" s="195"/>
      <c r="N94" s="195"/>
      <c r="O94" s="195"/>
      <c r="P94" s="195"/>
      <c r="Q94" s="182"/>
      <c r="R94" s="182"/>
      <c r="S94" s="182"/>
      <c r="T94" s="182"/>
    </row>
    <row r="95" spans="1:20" s="53" customFormat="1" ht="13.5" customHeight="1">
      <c r="A95" s="81"/>
      <c r="B95" s="19" t="s">
        <v>113</v>
      </c>
      <c r="C95" s="20" t="s">
        <v>192</v>
      </c>
      <c r="D95" s="64">
        <v>2</v>
      </c>
      <c r="E95" s="15" t="s">
        <v>9</v>
      </c>
      <c r="F95" s="22"/>
      <c r="G95" s="16" t="s">
        <v>13</v>
      </c>
      <c r="H95" s="199">
        <f t="shared" si="20"/>
        <v>0</v>
      </c>
      <c r="I95" s="29">
        <f>TRUNC(F95*(1+$K$4),2)</f>
        <v>0</v>
      </c>
      <c r="J95" s="29" t="s">
        <v>13</v>
      </c>
      <c r="K95" s="200">
        <f t="shared" si="22"/>
        <v>0</v>
      </c>
      <c r="L95" s="194"/>
      <c r="M95" s="195"/>
      <c r="N95" s="195"/>
      <c r="O95" s="195"/>
      <c r="P95" s="195"/>
      <c r="Q95" s="182"/>
      <c r="R95" s="182"/>
      <c r="S95" s="182"/>
      <c r="T95" s="182"/>
    </row>
    <row r="96" spans="1:20" s="53" customFormat="1" ht="13.5" customHeight="1">
      <c r="A96" s="84"/>
      <c r="B96" s="19" t="s">
        <v>114</v>
      </c>
      <c r="C96" s="25" t="s">
        <v>399</v>
      </c>
      <c r="D96" s="26">
        <v>1</v>
      </c>
      <c r="E96" s="26" t="s">
        <v>9</v>
      </c>
      <c r="F96" s="22"/>
      <c r="G96" s="16" t="s">
        <v>13</v>
      </c>
      <c r="H96" s="199">
        <f>SUM(F96:G96)*D96</f>
        <v>0</v>
      </c>
      <c r="I96" s="29">
        <f>TRUNC(F96*(1+$K$4),2)</f>
        <v>0</v>
      </c>
      <c r="J96" s="29" t="s">
        <v>13</v>
      </c>
      <c r="K96" s="200">
        <f t="shared" si="22"/>
        <v>0</v>
      </c>
      <c r="L96" s="194"/>
      <c r="M96" s="195"/>
      <c r="N96" s="195"/>
      <c r="O96" s="195"/>
      <c r="P96" s="195"/>
      <c r="Q96" s="182"/>
      <c r="R96" s="182"/>
      <c r="S96" s="182"/>
      <c r="T96" s="182"/>
    </row>
    <row r="97" spans="1:20" s="53" customFormat="1" ht="13.5" customHeight="1">
      <c r="A97" s="84"/>
      <c r="B97" s="19" t="s">
        <v>222</v>
      </c>
      <c r="C97" s="25" t="s">
        <v>400</v>
      </c>
      <c r="D97" s="26">
        <v>2</v>
      </c>
      <c r="E97" s="26" t="s">
        <v>9</v>
      </c>
      <c r="F97" s="16" t="s">
        <v>13</v>
      </c>
      <c r="G97" s="22"/>
      <c r="H97" s="199">
        <f t="shared" si="20"/>
        <v>0</v>
      </c>
      <c r="I97" s="27" t="s">
        <v>13</v>
      </c>
      <c r="J97" s="29">
        <f>TRUNC(G97*(1+$K$4),2)</f>
        <v>0</v>
      </c>
      <c r="K97" s="200">
        <f t="shared" si="22"/>
        <v>0</v>
      </c>
      <c r="L97" s="194"/>
      <c r="M97" s="195"/>
      <c r="N97" s="195"/>
      <c r="O97" s="195"/>
      <c r="P97" s="195"/>
      <c r="Q97" s="182"/>
      <c r="R97" s="182"/>
      <c r="S97" s="182"/>
      <c r="T97" s="182"/>
    </row>
    <row r="98" spans="1:20" s="53" customFormat="1" ht="13.5" customHeight="1">
      <c r="A98" s="84"/>
      <c r="B98" s="61">
        <v>11</v>
      </c>
      <c r="C98" s="105" t="s">
        <v>182</v>
      </c>
      <c r="D98" s="105"/>
      <c r="E98" s="105"/>
      <c r="F98" s="105"/>
      <c r="G98" s="105"/>
      <c r="H98" s="105"/>
      <c r="I98" s="105"/>
      <c r="J98" s="105"/>
      <c r="K98" s="106"/>
      <c r="L98" s="194"/>
      <c r="M98" s="195"/>
      <c r="N98" s="195"/>
      <c r="O98" s="195"/>
      <c r="P98" s="195"/>
      <c r="Q98" s="182"/>
      <c r="R98" s="182"/>
      <c r="S98" s="182"/>
      <c r="T98" s="182"/>
    </row>
    <row r="99" spans="1:20" s="53" customFormat="1" ht="13.5" customHeight="1">
      <c r="A99" s="84"/>
      <c r="B99" s="24" t="s">
        <v>46</v>
      </c>
      <c r="C99" s="25" t="s">
        <v>230</v>
      </c>
      <c r="D99" s="26">
        <v>5</v>
      </c>
      <c r="E99" s="26" t="s">
        <v>12</v>
      </c>
      <c r="F99" s="28"/>
      <c r="G99" s="28"/>
      <c r="H99" s="199">
        <f aca="true" t="shared" si="23" ref="H99:H105">SUM(F99:G99)*D99</f>
        <v>0</v>
      </c>
      <c r="I99" s="29">
        <f aca="true" t="shared" si="24" ref="I99:I105">TRUNC(F99*(1+$K$4),2)</f>
        <v>0</v>
      </c>
      <c r="J99" s="29">
        <f aca="true" t="shared" si="25" ref="J99:J105">TRUNC(G99*(1+$K$4),2)</f>
        <v>0</v>
      </c>
      <c r="K99" s="200">
        <f aca="true" t="shared" si="26" ref="K99:K105">SUM(I99:J99)*D99</f>
        <v>0</v>
      </c>
      <c r="L99" s="194"/>
      <c r="M99" s="195"/>
      <c r="N99" s="195"/>
      <c r="O99" s="195"/>
      <c r="P99" s="195"/>
      <c r="Q99" s="182"/>
      <c r="R99" s="182"/>
      <c r="S99" s="182"/>
      <c r="T99" s="182"/>
    </row>
    <row r="100" spans="1:20" s="53" customFormat="1" ht="13.5" customHeight="1">
      <c r="A100" s="84"/>
      <c r="B100" s="24" t="s">
        <v>115</v>
      </c>
      <c r="C100" s="25" t="s">
        <v>231</v>
      </c>
      <c r="D100" s="26">
        <v>15</v>
      </c>
      <c r="E100" s="26" t="s">
        <v>12</v>
      </c>
      <c r="F100" s="28"/>
      <c r="G100" s="28"/>
      <c r="H100" s="199">
        <f>SUM(F100:G100)*D100</f>
        <v>0</v>
      </c>
      <c r="I100" s="29">
        <f t="shared" si="24"/>
        <v>0</v>
      </c>
      <c r="J100" s="29">
        <f>TRUNC(G100*(1+$K$4),2)</f>
        <v>0</v>
      </c>
      <c r="K100" s="200">
        <f>SUM(I100:J100)*D100</f>
        <v>0</v>
      </c>
      <c r="L100" s="194"/>
      <c r="M100" s="195"/>
      <c r="N100" s="195"/>
      <c r="O100" s="195"/>
      <c r="P100" s="195"/>
      <c r="Q100" s="182"/>
      <c r="R100" s="182"/>
      <c r="S100" s="182"/>
      <c r="T100" s="182"/>
    </row>
    <row r="101" spans="1:20" s="53" customFormat="1" ht="13.5" customHeight="1">
      <c r="A101" s="84"/>
      <c r="B101" s="24" t="s">
        <v>116</v>
      </c>
      <c r="C101" s="23" t="s">
        <v>401</v>
      </c>
      <c r="D101" s="26">
        <v>15</v>
      </c>
      <c r="E101" s="26" t="s">
        <v>12</v>
      </c>
      <c r="F101" s="28"/>
      <c r="G101" s="28"/>
      <c r="H101" s="199">
        <f t="shared" si="23"/>
        <v>0</v>
      </c>
      <c r="I101" s="29">
        <f t="shared" si="24"/>
        <v>0</v>
      </c>
      <c r="J101" s="29">
        <f t="shared" si="25"/>
        <v>0</v>
      </c>
      <c r="K101" s="200">
        <f t="shared" si="26"/>
        <v>0</v>
      </c>
      <c r="L101" s="194"/>
      <c r="M101" s="195"/>
      <c r="N101" s="195"/>
      <c r="O101" s="195"/>
      <c r="P101" s="195"/>
      <c r="Q101" s="182"/>
      <c r="R101" s="182"/>
      <c r="S101" s="182"/>
      <c r="T101" s="182"/>
    </row>
    <row r="102" spans="1:20" s="53" customFormat="1" ht="13.5" customHeight="1">
      <c r="A102" s="84"/>
      <c r="B102" s="24" t="s">
        <v>117</v>
      </c>
      <c r="C102" s="23" t="s">
        <v>181</v>
      </c>
      <c r="D102" s="26">
        <v>1</v>
      </c>
      <c r="E102" s="26" t="s">
        <v>9</v>
      </c>
      <c r="F102" s="28"/>
      <c r="G102" s="28"/>
      <c r="H102" s="199">
        <f t="shared" si="23"/>
        <v>0</v>
      </c>
      <c r="I102" s="29">
        <f t="shared" si="24"/>
        <v>0</v>
      </c>
      <c r="J102" s="29">
        <f t="shared" si="25"/>
        <v>0</v>
      </c>
      <c r="K102" s="200">
        <f t="shared" si="26"/>
        <v>0</v>
      </c>
      <c r="L102" s="194"/>
      <c r="M102" s="195"/>
      <c r="N102" s="195"/>
      <c r="O102" s="195"/>
      <c r="P102" s="195"/>
      <c r="Q102" s="182"/>
      <c r="R102" s="182"/>
      <c r="S102" s="182"/>
      <c r="T102" s="182"/>
    </row>
    <row r="103" spans="1:20" s="53" customFormat="1" ht="13.5" customHeight="1">
      <c r="A103" s="84"/>
      <c r="B103" s="24" t="s">
        <v>118</v>
      </c>
      <c r="C103" s="23" t="s">
        <v>402</v>
      </c>
      <c r="D103" s="26">
        <v>3</v>
      </c>
      <c r="E103" s="26" t="s">
        <v>9</v>
      </c>
      <c r="F103" s="28"/>
      <c r="G103" s="28"/>
      <c r="H103" s="199">
        <f t="shared" si="23"/>
        <v>0</v>
      </c>
      <c r="I103" s="29">
        <f t="shared" si="24"/>
        <v>0</v>
      </c>
      <c r="J103" s="29">
        <f t="shared" si="25"/>
        <v>0</v>
      </c>
      <c r="K103" s="200">
        <f t="shared" si="26"/>
        <v>0</v>
      </c>
      <c r="L103" s="194"/>
      <c r="M103" s="195"/>
      <c r="N103" s="195"/>
      <c r="O103" s="195"/>
      <c r="P103" s="195"/>
      <c r="Q103" s="182"/>
      <c r="R103" s="182"/>
      <c r="S103" s="182"/>
      <c r="T103" s="182"/>
    </row>
    <row r="104" spans="1:12" ht="13.5" customHeight="1">
      <c r="A104" s="84"/>
      <c r="B104" s="24" t="s">
        <v>119</v>
      </c>
      <c r="C104" s="23" t="s">
        <v>403</v>
      </c>
      <c r="D104" s="26">
        <v>1</v>
      </c>
      <c r="E104" s="26" t="s">
        <v>9</v>
      </c>
      <c r="F104" s="28"/>
      <c r="G104" s="28"/>
      <c r="H104" s="199">
        <f t="shared" si="23"/>
        <v>0</v>
      </c>
      <c r="I104" s="29">
        <f t="shared" si="24"/>
        <v>0</v>
      </c>
      <c r="J104" s="29">
        <f t="shared" si="25"/>
        <v>0</v>
      </c>
      <c r="K104" s="200">
        <f t="shared" si="26"/>
        <v>0</v>
      </c>
      <c r="L104" s="187"/>
    </row>
    <row r="105" spans="1:12" ht="13.5" customHeight="1">
      <c r="A105" s="84"/>
      <c r="B105" s="24" t="s">
        <v>404</v>
      </c>
      <c r="C105" s="23" t="s">
        <v>183</v>
      </c>
      <c r="D105" s="26">
        <v>18</v>
      </c>
      <c r="E105" s="26" t="s">
        <v>9</v>
      </c>
      <c r="F105" s="28"/>
      <c r="G105" s="28"/>
      <c r="H105" s="199">
        <f t="shared" si="23"/>
        <v>0</v>
      </c>
      <c r="I105" s="29">
        <f t="shared" si="24"/>
        <v>0</v>
      </c>
      <c r="J105" s="29">
        <f t="shared" si="25"/>
        <v>0</v>
      </c>
      <c r="K105" s="200">
        <f t="shared" si="26"/>
        <v>0</v>
      </c>
      <c r="L105" s="187"/>
    </row>
    <row r="106" spans="1:12" ht="13.5" customHeight="1">
      <c r="A106" s="83"/>
      <c r="B106" s="35" t="s">
        <v>437</v>
      </c>
      <c r="C106" s="57" t="s">
        <v>449</v>
      </c>
      <c r="D106" s="148">
        <v>2</v>
      </c>
      <c r="E106" s="58" t="s">
        <v>9</v>
      </c>
      <c r="F106" s="28"/>
      <c r="G106" s="28"/>
      <c r="H106" s="55">
        <f>SUM(F106,G106)*D106</f>
        <v>0</v>
      </c>
      <c r="I106" s="27">
        <f>TRUNC(F106*(1+$K$4),2)</f>
        <v>0</v>
      </c>
      <c r="J106" s="27">
        <f>TRUNC(G106*(1+$K$4),2)</f>
        <v>0</v>
      </c>
      <c r="K106" s="91">
        <f>SUM(I106,J106)*D106</f>
        <v>0</v>
      </c>
      <c r="L106" s="187"/>
    </row>
    <row r="107" spans="1:12" ht="13.5" customHeight="1">
      <c r="A107" s="81"/>
      <c r="B107" s="13">
        <v>12</v>
      </c>
      <c r="C107" s="14" t="s">
        <v>49</v>
      </c>
      <c r="D107" s="64"/>
      <c r="E107" s="15"/>
      <c r="F107" s="16"/>
      <c r="G107" s="16"/>
      <c r="H107" s="17"/>
      <c r="I107" s="16"/>
      <c r="J107" s="16"/>
      <c r="K107" s="82"/>
      <c r="L107" s="187"/>
    </row>
    <row r="108" spans="1:12" ht="13.5" customHeight="1">
      <c r="A108" s="81"/>
      <c r="B108" s="31" t="s">
        <v>47</v>
      </c>
      <c r="C108" s="20" t="s">
        <v>51</v>
      </c>
      <c r="D108" s="64"/>
      <c r="E108" s="15"/>
      <c r="F108" s="16"/>
      <c r="G108" s="16"/>
      <c r="H108" s="17"/>
      <c r="I108" s="16"/>
      <c r="J108" s="16"/>
      <c r="K108" s="82"/>
      <c r="L108" s="187"/>
    </row>
    <row r="109" spans="1:12" ht="13.5" customHeight="1">
      <c r="A109" s="81"/>
      <c r="B109" s="31" t="s">
        <v>223</v>
      </c>
      <c r="C109" s="20" t="s">
        <v>405</v>
      </c>
      <c r="D109" s="64">
        <v>4</v>
      </c>
      <c r="E109" s="15" t="s">
        <v>9</v>
      </c>
      <c r="F109" s="22"/>
      <c r="G109" s="16" t="s">
        <v>13</v>
      </c>
      <c r="H109" s="199">
        <f aca="true" t="shared" si="27" ref="H109:H115">SUM(F109:G109)*D109</f>
        <v>0</v>
      </c>
      <c r="I109" s="29">
        <f aca="true" t="shared" si="28" ref="I109:I114">TRUNC(F109*(1+$K$4),2)</f>
        <v>0</v>
      </c>
      <c r="J109" s="16" t="s">
        <v>13</v>
      </c>
      <c r="K109" s="200">
        <f aca="true" t="shared" si="29" ref="K109:K115">SUM(I109:J109)*D109</f>
        <v>0</v>
      </c>
      <c r="L109" s="187"/>
    </row>
    <row r="110" spans="1:12" ht="13.5" customHeight="1">
      <c r="A110" s="85"/>
      <c r="B110" s="32" t="s">
        <v>224</v>
      </c>
      <c r="C110" s="33" t="s">
        <v>406</v>
      </c>
      <c r="D110" s="64">
        <v>4</v>
      </c>
      <c r="E110" s="15" t="s">
        <v>9</v>
      </c>
      <c r="F110" s="22"/>
      <c r="G110" s="16" t="s">
        <v>13</v>
      </c>
      <c r="H110" s="199">
        <f t="shared" si="27"/>
        <v>0</v>
      </c>
      <c r="I110" s="29">
        <f t="shared" si="28"/>
        <v>0</v>
      </c>
      <c r="J110" s="16" t="s">
        <v>13</v>
      </c>
      <c r="K110" s="200">
        <f t="shared" si="29"/>
        <v>0</v>
      </c>
      <c r="L110" s="187"/>
    </row>
    <row r="111" spans="1:12" ht="13.5" customHeight="1">
      <c r="A111" s="81"/>
      <c r="B111" s="31" t="s">
        <v>48</v>
      </c>
      <c r="C111" s="20" t="s">
        <v>91</v>
      </c>
      <c r="D111" s="64">
        <v>2</v>
      </c>
      <c r="E111" s="15" t="s">
        <v>9</v>
      </c>
      <c r="F111" s="22"/>
      <c r="G111" s="22"/>
      <c r="H111" s="199">
        <f t="shared" si="27"/>
        <v>0</v>
      </c>
      <c r="I111" s="29">
        <f t="shared" si="28"/>
        <v>0</v>
      </c>
      <c r="J111" s="29">
        <f>TRUNC(G111*(1+$K$4),2)</f>
        <v>0</v>
      </c>
      <c r="K111" s="200">
        <f t="shared" si="29"/>
        <v>0</v>
      </c>
      <c r="L111" s="187"/>
    </row>
    <row r="112" spans="1:12" ht="13.5" customHeight="1">
      <c r="A112" s="81"/>
      <c r="B112" s="31" t="s">
        <v>79</v>
      </c>
      <c r="C112" s="20" t="s">
        <v>93</v>
      </c>
      <c r="D112" s="64">
        <v>2</v>
      </c>
      <c r="E112" s="15" t="s">
        <v>17</v>
      </c>
      <c r="F112" s="22"/>
      <c r="G112" s="22"/>
      <c r="H112" s="199">
        <f t="shared" si="27"/>
        <v>0</v>
      </c>
      <c r="I112" s="29">
        <f t="shared" si="28"/>
        <v>0</v>
      </c>
      <c r="J112" s="29">
        <f>TRUNC(G112*(1+$K$4),2)</f>
        <v>0</v>
      </c>
      <c r="K112" s="200">
        <f t="shared" si="29"/>
        <v>0</v>
      </c>
      <c r="L112" s="187"/>
    </row>
    <row r="113" spans="1:12" ht="13.5" customHeight="1">
      <c r="A113" s="81"/>
      <c r="B113" s="31" t="s">
        <v>80</v>
      </c>
      <c r="C113" s="20" t="s">
        <v>407</v>
      </c>
      <c r="D113" s="64">
        <v>2</v>
      </c>
      <c r="E113" s="15" t="s">
        <v>9</v>
      </c>
      <c r="F113" s="22"/>
      <c r="G113" s="16" t="s">
        <v>13</v>
      </c>
      <c r="H113" s="199">
        <f t="shared" si="27"/>
        <v>0</v>
      </c>
      <c r="I113" s="29">
        <f t="shared" si="28"/>
        <v>0</v>
      </c>
      <c r="J113" s="16" t="s">
        <v>13</v>
      </c>
      <c r="K113" s="200">
        <f t="shared" si="29"/>
        <v>0</v>
      </c>
      <c r="L113" s="187"/>
    </row>
    <row r="114" spans="1:12" ht="13.5" customHeight="1">
      <c r="A114" s="81"/>
      <c r="B114" s="31" t="s">
        <v>81</v>
      </c>
      <c r="C114" s="20" t="s">
        <v>408</v>
      </c>
      <c r="D114" s="64">
        <v>16</v>
      </c>
      <c r="E114" s="15" t="s">
        <v>28</v>
      </c>
      <c r="F114" s="22"/>
      <c r="G114" s="22"/>
      <c r="H114" s="199">
        <f>SUM(F114:G114)*D114</f>
        <v>0</v>
      </c>
      <c r="I114" s="29">
        <f t="shared" si="28"/>
        <v>0</v>
      </c>
      <c r="J114" s="29">
        <f>TRUNC(G114*(1+$K$4),2)</f>
        <v>0</v>
      </c>
      <c r="K114" s="200">
        <f>SUM(I114:J114)*D114</f>
        <v>0</v>
      </c>
      <c r="L114" s="187"/>
    </row>
    <row r="115" spans="1:12" ht="13.5" customHeight="1">
      <c r="A115" s="81"/>
      <c r="B115" s="31" t="s">
        <v>233</v>
      </c>
      <c r="C115" s="20" t="s">
        <v>409</v>
      </c>
      <c r="D115" s="64">
        <v>1</v>
      </c>
      <c r="E115" s="15" t="s">
        <v>17</v>
      </c>
      <c r="F115" s="16" t="s">
        <v>13</v>
      </c>
      <c r="G115" s="22"/>
      <c r="H115" s="199">
        <f t="shared" si="27"/>
        <v>0</v>
      </c>
      <c r="I115" s="16" t="s">
        <v>13</v>
      </c>
      <c r="J115" s="29">
        <f>TRUNC(G115*(1+$K$4),2)</f>
        <v>0</v>
      </c>
      <c r="K115" s="200">
        <f t="shared" si="29"/>
        <v>0</v>
      </c>
      <c r="L115" s="187"/>
    </row>
    <row r="116" spans="1:12" ht="13.5" customHeight="1">
      <c r="A116" s="81"/>
      <c r="B116" s="13">
        <v>13</v>
      </c>
      <c r="C116" s="14" t="s">
        <v>21</v>
      </c>
      <c r="D116" s="64"/>
      <c r="E116" s="15"/>
      <c r="F116" s="16"/>
      <c r="G116" s="16"/>
      <c r="H116" s="17"/>
      <c r="I116" s="16"/>
      <c r="J116" s="16"/>
      <c r="K116" s="82"/>
      <c r="L116" s="187"/>
    </row>
    <row r="117" spans="1:20" s="2" customFormat="1" ht="13.5" customHeight="1">
      <c r="A117" s="81"/>
      <c r="B117" s="19" t="s">
        <v>50</v>
      </c>
      <c r="C117" s="20" t="s">
        <v>95</v>
      </c>
      <c r="D117" s="64">
        <v>250</v>
      </c>
      <c r="E117" s="15" t="s">
        <v>12</v>
      </c>
      <c r="F117" s="22"/>
      <c r="G117" s="22"/>
      <c r="H117" s="199">
        <f>SUM(F117:G117)*D117</f>
        <v>0</v>
      </c>
      <c r="I117" s="29">
        <f aca="true" t="shared" si="30" ref="I117:J119">TRUNC(F117*(1+$K$4),2)</f>
        <v>0</v>
      </c>
      <c r="J117" s="29">
        <f t="shared" si="30"/>
        <v>0</v>
      </c>
      <c r="K117" s="200">
        <f>SUM(I117:J117)*D117</f>
        <v>0</v>
      </c>
      <c r="L117" s="183"/>
      <c r="M117" s="186"/>
      <c r="N117" s="186"/>
      <c r="O117" s="186"/>
      <c r="P117" s="186"/>
      <c r="Q117" s="175"/>
      <c r="R117" s="175"/>
      <c r="S117" s="175"/>
      <c r="T117" s="175"/>
    </row>
    <row r="118" spans="1:20" s="2" customFormat="1" ht="13.5" customHeight="1">
      <c r="A118" s="81"/>
      <c r="B118" s="19" t="s">
        <v>52</v>
      </c>
      <c r="C118" s="20" t="s">
        <v>96</v>
      </c>
      <c r="D118" s="64">
        <v>250</v>
      </c>
      <c r="E118" s="15" t="s">
        <v>12</v>
      </c>
      <c r="F118" s="22"/>
      <c r="G118" s="22"/>
      <c r="H118" s="199">
        <f>SUM(F118:G118)*D118</f>
        <v>0</v>
      </c>
      <c r="I118" s="29">
        <f t="shared" si="30"/>
        <v>0</v>
      </c>
      <c r="J118" s="29">
        <f t="shared" si="30"/>
        <v>0</v>
      </c>
      <c r="K118" s="200">
        <f>SUM(I118:J118)*D118</f>
        <v>0</v>
      </c>
      <c r="L118" s="183"/>
      <c r="M118" s="186"/>
      <c r="N118" s="186"/>
      <c r="O118" s="186"/>
      <c r="P118" s="186"/>
      <c r="Q118" s="175"/>
      <c r="R118" s="175"/>
      <c r="S118" s="175"/>
      <c r="T118" s="175"/>
    </row>
    <row r="119" spans="1:20" s="2" customFormat="1" ht="13.5" customHeight="1">
      <c r="A119" s="81"/>
      <c r="B119" s="19" t="s">
        <v>120</v>
      </c>
      <c r="C119" s="20" t="s">
        <v>97</v>
      </c>
      <c r="D119" s="64">
        <v>12</v>
      </c>
      <c r="E119" s="15" t="s">
        <v>29</v>
      </c>
      <c r="F119" s="22"/>
      <c r="G119" s="22"/>
      <c r="H119" s="199">
        <f>SUM(F119:G119)*D119</f>
        <v>0</v>
      </c>
      <c r="I119" s="29">
        <f t="shared" si="30"/>
        <v>0</v>
      </c>
      <c r="J119" s="29">
        <f t="shared" si="30"/>
        <v>0</v>
      </c>
      <c r="K119" s="200">
        <f>SUM(I119:J119)*D119</f>
        <v>0</v>
      </c>
      <c r="L119" s="183"/>
      <c r="M119" s="184"/>
      <c r="N119" s="184"/>
      <c r="O119" s="186"/>
      <c r="P119" s="186"/>
      <c r="Q119" s="175"/>
      <c r="R119" s="175"/>
      <c r="S119" s="175"/>
      <c r="T119" s="175"/>
    </row>
    <row r="120" spans="1:12" ht="46.5" customHeight="1">
      <c r="A120" s="86"/>
      <c r="B120" s="19" t="s">
        <v>121</v>
      </c>
      <c r="C120" s="36" t="s">
        <v>410</v>
      </c>
      <c r="D120" s="65">
        <v>12</v>
      </c>
      <c r="E120" s="198" t="s">
        <v>29</v>
      </c>
      <c r="F120" s="199" t="s">
        <v>13</v>
      </c>
      <c r="G120" s="18"/>
      <c r="H120" s="199">
        <f>SUM(F120:G120)*D120</f>
        <v>0</v>
      </c>
      <c r="I120" s="29" t="s">
        <v>13</v>
      </c>
      <c r="J120" s="29">
        <f>TRUNC(G120*(1+$K$4),2)</f>
        <v>0</v>
      </c>
      <c r="K120" s="200">
        <f>SUM(I120:J120)*D120</f>
        <v>0</v>
      </c>
      <c r="L120" s="187"/>
    </row>
    <row r="121" spans="1:12" ht="13.5" customHeight="1">
      <c r="A121" s="86"/>
      <c r="B121" s="19" t="s">
        <v>225</v>
      </c>
      <c r="C121" s="50" t="s">
        <v>411</v>
      </c>
      <c r="D121" s="65">
        <v>12</v>
      </c>
      <c r="E121" s="47" t="s">
        <v>29</v>
      </c>
      <c r="F121" s="29" t="s">
        <v>13</v>
      </c>
      <c r="G121" s="18"/>
      <c r="H121" s="199">
        <f>SUM(F121:G121)*D121</f>
        <v>0</v>
      </c>
      <c r="I121" s="29" t="s">
        <v>13</v>
      </c>
      <c r="J121" s="29">
        <f>TRUNC(G121*(1+$K$4),2)</f>
        <v>0</v>
      </c>
      <c r="K121" s="200">
        <f>SUM(I121:J121)*D121</f>
        <v>0</v>
      </c>
      <c r="L121" s="187"/>
    </row>
    <row r="122" spans="1:12" ht="13.5" customHeight="1">
      <c r="A122" s="81"/>
      <c r="B122" s="13">
        <v>14</v>
      </c>
      <c r="C122" s="14" t="s">
        <v>104</v>
      </c>
      <c r="D122" s="64"/>
      <c r="E122" s="15"/>
      <c r="F122" s="16"/>
      <c r="G122" s="16"/>
      <c r="H122" s="17"/>
      <c r="I122" s="16"/>
      <c r="J122" s="16"/>
      <c r="K122" s="82"/>
      <c r="L122" s="187"/>
    </row>
    <row r="123" spans="1:12" ht="13.5" customHeight="1">
      <c r="A123" s="81"/>
      <c r="B123" s="13" t="s">
        <v>53</v>
      </c>
      <c r="C123" s="14" t="s">
        <v>54</v>
      </c>
      <c r="D123" s="64"/>
      <c r="E123" s="15"/>
      <c r="F123" s="16"/>
      <c r="G123" s="16"/>
      <c r="H123" s="17"/>
      <c r="I123" s="16"/>
      <c r="J123" s="16"/>
      <c r="K123" s="82"/>
      <c r="L123" s="187"/>
    </row>
    <row r="124" spans="1:12" ht="13.5" customHeight="1">
      <c r="A124" s="81"/>
      <c r="B124" s="19" t="s">
        <v>122</v>
      </c>
      <c r="C124" s="20" t="s">
        <v>412</v>
      </c>
      <c r="D124" s="64">
        <v>2</v>
      </c>
      <c r="E124" s="15" t="s">
        <v>9</v>
      </c>
      <c r="F124" s="22"/>
      <c r="G124" s="22"/>
      <c r="H124" s="199">
        <f>SUM(F124:G124)*D124</f>
        <v>0</v>
      </c>
      <c r="I124" s="29">
        <f>TRUNC(F124*(1+$K$4),2)</f>
        <v>0</v>
      </c>
      <c r="J124" s="29">
        <f>TRUNC(G124*(1+$K$4),2)</f>
        <v>0</v>
      </c>
      <c r="K124" s="200">
        <f>SUM(I124:J124)*D124</f>
        <v>0</v>
      </c>
      <c r="L124" s="187"/>
    </row>
    <row r="125" spans="1:12" ht="13.5" customHeight="1">
      <c r="A125" s="81"/>
      <c r="B125" s="19" t="s">
        <v>226</v>
      </c>
      <c r="C125" s="20" t="s">
        <v>413</v>
      </c>
      <c r="D125" s="64">
        <v>1</v>
      </c>
      <c r="E125" s="15" t="s">
        <v>9</v>
      </c>
      <c r="F125" s="22"/>
      <c r="G125" s="22"/>
      <c r="H125" s="199">
        <f>SUM(F125:G125)*D125</f>
        <v>0</v>
      </c>
      <c r="I125" s="29">
        <f>TRUNC(F125*(1+$K$4),2)</f>
        <v>0</v>
      </c>
      <c r="J125" s="29">
        <f>TRUNC(G125*(1+$K$4),2)</f>
        <v>0</v>
      </c>
      <c r="K125" s="200">
        <f>SUM(I125:J125)*D125</f>
        <v>0</v>
      </c>
      <c r="L125" s="187"/>
    </row>
    <row r="126" spans="1:12" ht="13.5" customHeight="1">
      <c r="A126" s="81"/>
      <c r="B126" s="13" t="s">
        <v>123</v>
      </c>
      <c r="C126" s="14" t="s">
        <v>55</v>
      </c>
      <c r="D126" s="64"/>
      <c r="E126" s="15"/>
      <c r="F126" s="16"/>
      <c r="G126" s="16"/>
      <c r="H126" s="17"/>
      <c r="I126" s="16"/>
      <c r="J126" s="16"/>
      <c r="K126" s="82"/>
      <c r="L126" s="187"/>
    </row>
    <row r="127" spans="1:12" ht="13.5" customHeight="1">
      <c r="A127" s="81"/>
      <c r="B127" s="19" t="s">
        <v>227</v>
      </c>
      <c r="C127" s="20" t="s">
        <v>414</v>
      </c>
      <c r="D127" s="64">
        <v>4</v>
      </c>
      <c r="E127" s="15" t="s">
        <v>9</v>
      </c>
      <c r="F127" s="22"/>
      <c r="G127" s="22"/>
      <c r="H127" s="199">
        <f>SUM(F127:G127)*D127</f>
        <v>0</v>
      </c>
      <c r="I127" s="29">
        <f>TRUNC(F127*(1+$K$4),2)</f>
        <v>0</v>
      </c>
      <c r="J127" s="29">
        <f>TRUNC(G127*(1+$K$4),2)</f>
        <v>0</v>
      </c>
      <c r="K127" s="200">
        <f>SUM(I127:J127)*D127</f>
        <v>0</v>
      </c>
      <c r="L127" s="187"/>
    </row>
    <row r="128" spans="1:20" s="2" customFormat="1" ht="13.5" customHeight="1">
      <c r="A128" s="81"/>
      <c r="B128" s="19" t="s">
        <v>124</v>
      </c>
      <c r="C128" s="20" t="s">
        <v>415</v>
      </c>
      <c r="D128" s="64">
        <v>4</v>
      </c>
      <c r="E128" s="15" t="s">
        <v>9</v>
      </c>
      <c r="F128" s="22"/>
      <c r="G128" s="22"/>
      <c r="H128" s="199">
        <f>SUM(F128:G128)*D128</f>
        <v>0</v>
      </c>
      <c r="I128" s="29">
        <f>TRUNC(F128*(1+$K$4),2)</f>
        <v>0</v>
      </c>
      <c r="J128" s="29">
        <f>TRUNC(G128*(1+$K$4),2)</f>
        <v>0</v>
      </c>
      <c r="K128" s="200">
        <f>SUM(I128:J128)*D128</f>
        <v>0</v>
      </c>
      <c r="L128" s="183"/>
      <c r="M128" s="186"/>
      <c r="N128" s="186"/>
      <c r="O128" s="186"/>
      <c r="P128" s="186"/>
      <c r="Q128" s="175"/>
      <c r="R128" s="175"/>
      <c r="S128" s="175"/>
      <c r="T128" s="175"/>
    </row>
    <row r="129" spans="1:12" ht="13.5" customHeight="1">
      <c r="A129" s="81"/>
      <c r="B129" s="13" t="s">
        <v>125</v>
      </c>
      <c r="C129" s="14" t="s">
        <v>174</v>
      </c>
      <c r="D129" s="64"/>
      <c r="E129" s="15"/>
      <c r="F129" s="16"/>
      <c r="G129" s="16"/>
      <c r="H129" s="17"/>
      <c r="I129" s="16"/>
      <c r="J129" s="16"/>
      <c r="K129" s="82"/>
      <c r="L129" s="187"/>
    </row>
    <row r="130" spans="1:12" ht="28.5" customHeight="1">
      <c r="A130" s="87"/>
      <c r="B130" s="35" t="s">
        <v>126</v>
      </c>
      <c r="C130" s="36" t="s">
        <v>416</v>
      </c>
      <c r="D130" s="30">
        <v>6</v>
      </c>
      <c r="E130" s="37" t="s">
        <v>9</v>
      </c>
      <c r="F130" s="38"/>
      <c r="G130" s="38"/>
      <c r="H130" s="199">
        <f>SUM(F130:G130)*D130</f>
        <v>0</v>
      </c>
      <c r="I130" s="29">
        <f>TRUNC(F130*(1+$K$4),2)</f>
        <v>0</v>
      </c>
      <c r="J130" s="29">
        <f>TRUNC(G130*(1+$K$4),2)</f>
        <v>0</v>
      </c>
      <c r="K130" s="200">
        <f>SUM(I130:J130)*D130</f>
        <v>0</v>
      </c>
      <c r="L130" s="187"/>
    </row>
    <row r="131" spans="1:12" ht="13.5" customHeight="1">
      <c r="A131" s="87"/>
      <c r="B131" s="35" t="s">
        <v>127</v>
      </c>
      <c r="C131" s="36" t="s">
        <v>417</v>
      </c>
      <c r="D131" s="30">
        <v>50</v>
      </c>
      <c r="E131" s="37" t="s">
        <v>14</v>
      </c>
      <c r="F131" s="38"/>
      <c r="G131" s="38"/>
      <c r="H131" s="199">
        <f>SUM(F131:G131)*D131</f>
        <v>0</v>
      </c>
      <c r="I131" s="29">
        <f>TRUNC(F131*(1+$K$4),2)</f>
        <v>0</v>
      </c>
      <c r="J131" s="29">
        <f>TRUNC(G131*(1+$K$4),2)</f>
        <v>0</v>
      </c>
      <c r="K131" s="200">
        <f>SUM(I131:J131)*D131</f>
        <v>0</v>
      </c>
      <c r="L131" s="187"/>
    </row>
    <row r="132" spans="1:12" ht="13.5" customHeight="1">
      <c r="A132" s="81"/>
      <c r="B132" s="13">
        <v>15</v>
      </c>
      <c r="C132" s="114" t="s">
        <v>63</v>
      </c>
      <c r="D132" s="64"/>
      <c r="E132" s="15"/>
      <c r="F132" s="16"/>
      <c r="G132" s="16"/>
      <c r="H132" s="17"/>
      <c r="I132" s="16"/>
      <c r="J132" s="16"/>
      <c r="K132" s="82"/>
      <c r="L132" s="187"/>
    </row>
    <row r="133" spans="1:12" ht="13.5" customHeight="1">
      <c r="A133" s="81"/>
      <c r="B133" s="19" t="s">
        <v>128</v>
      </c>
      <c r="C133" s="39" t="s">
        <v>213</v>
      </c>
      <c r="D133" s="64">
        <v>1</v>
      </c>
      <c r="E133" s="15" t="s">
        <v>28</v>
      </c>
      <c r="F133" s="22"/>
      <c r="G133" s="22"/>
      <c r="H133" s="199">
        <f>SUM(F133:G133)*D133</f>
        <v>0</v>
      </c>
      <c r="I133" s="29">
        <f>TRUNC(F133*(1+$K$4),2)</f>
        <v>0</v>
      </c>
      <c r="J133" s="29">
        <f>TRUNC(G133*(1+$K$4),2)</f>
        <v>0</v>
      </c>
      <c r="K133" s="200">
        <f>SUM(I133:J133)*D133</f>
        <v>0</v>
      </c>
      <c r="L133" s="187"/>
    </row>
    <row r="134" spans="1:12" ht="13.5" customHeight="1">
      <c r="A134" s="88"/>
      <c r="B134" s="40"/>
      <c r="C134" s="40" t="s">
        <v>103</v>
      </c>
      <c r="D134" s="68"/>
      <c r="E134" s="40"/>
      <c r="F134" s="40">
        <f>SUMPRODUCT(D17:D133,F17:F133)</f>
        <v>0</v>
      </c>
      <c r="G134" s="40">
        <f>SUMPRODUCT(D17:D133,G17:G133)</f>
        <v>0</v>
      </c>
      <c r="H134" s="40">
        <f>SUM(H17:H133)</f>
        <v>0</v>
      </c>
      <c r="I134" s="40">
        <f>SUMPRODUCT(D17:D133,I17:I133)</f>
        <v>0</v>
      </c>
      <c r="J134" s="40">
        <f>SUMPRODUCT(D17:D133,J17:J133)</f>
        <v>0</v>
      </c>
      <c r="K134" s="89">
        <f>SUM(K17:K133)</f>
        <v>0</v>
      </c>
      <c r="L134" s="187"/>
    </row>
    <row r="135" spans="1:12" ht="13.5" customHeight="1">
      <c r="A135" s="92"/>
      <c r="B135" s="9" t="s">
        <v>129</v>
      </c>
      <c r="C135" s="10" t="s">
        <v>214</v>
      </c>
      <c r="D135" s="107"/>
      <c r="E135" s="149"/>
      <c r="F135" s="11"/>
      <c r="G135" s="11"/>
      <c r="H135" s="12"/>
      <c r="I135" s="11"/>
      <c r="J135" s="11"/>
      <c r="K135" s="80"/>
      <c r="L135" s="187"/>
    </row>
    <row r="136" spans="1:12" ht="13.5" customHeight="1">
      <c r="A136" s="90"/>
      <c r="B136" s="110">
        <v>1</v>
      </c>
      <c r="C136" s="153" t="s">
        <v>243</v>
      </c>
      <c r="D136" s="37"/>
      <c r="E136" s="30"/>
      <c r="F136" s="29"/>
      <c r="G136" s="29"/>
      <c r="H136" s="29"/>
      <c r="I136" s="29"/>
      <c r="J136" s="29"/>
      <c r="K136" s="119"/>
      <c r="L136" s="187"/>
    </row>
    <row r="137" spans="1:12" ht="30" customHeight="1">
      <c r="A137" s="90"/>
      <c r="B137" s="35" t="s">
        <v>0</v>
      </c>
      <c r="C137" s="23" t="s">
        <v>244</v>
      </c>
      <c r="D137" s="37">
        <v>2</v>
      </c>
      <c r="E137" s="48" t="s">
        <v>9</v>
      </c>
      <c r="F137" s="29" t="s">
        <v>13</v>
      </c>
      <c r="G137" s="38"/>
      <c r="H137" s="111">
        <f>SUM(F137:G137)*D137</f>
        <v>0</v>
      </c>
      <c r="I137" s="29" t="s">
        <v>13</v>
      </c>
      <c r="J137" s="29">
        <f aca="true" t="shared" si="31" ref="J137:J144">TRUNC(G137*(1+$K$4),2)</f>
        <v>0</v>
      </c>
      <c r="K137" s="119">
        <f>SUM(I137:J137)*D137</f>
        <v>0</v>
      </c>
      <c r="L137" s="187"/>
    </row>
    <row r="138" spans="1:12" ht="28.5" customHeight="1">
      <c r="A138" s="90"/>
      <c r="B138" s="35" t="s">
        <v>107</v>
      </c>
      <c r="C138" s="23" t="s">
        <v>245</v>
      </c>
      <c r="D138" s="37">
        <v>60</v>
      </c>
      <c r="E138" s="48" t="s">
        <v>14</v>
      </c>
      <c r="F138" s="38"/>
      <c r="G138" s="38"/>
      <c r="H138" s="111">
        <f aca="true" t="shared" si="32" ref="H138:H144">SUM(F138:G138)*D138</f>
        <v>0</v>
      </c>
      <c r="I138" s="29">
        <f aca="true" t="shared" si="33" ref="I138:I145">TRUNC(F138*(1+$K$4),2)</f>
        <v>0</v>
      </c>
      <c r="J138" s="29">
        <f t="shared" si="31"/>
        <v>0</v>
      </c>
      <c r="K138" s="119">
        <f aca="true" t="shared" si="34" ref="K138:K144">SUM(I138:J138)*D138</f>
        <v>0</v>
      </c>
      <c r="L138" s="187"/>
    </row>
    <row r="139" spans="1:12" ht="72" customHeight="1">
      <c r="A139" s="90"/>
      <c r="B139" s="35" t="s">
        <v>238</v>
      </c>
      <c r="C139" s="23" t="s">
        <v>139</v>
      </c>
      <c r="D139" s="37">
        <v>10</v>
      </c>
      <c r="E139" s="48" t="s">
        <v>9</v>
      </c>
      <c r="F139" s="38"/>
      <c r="G139" s="38"/>
      <c r="H139" s="111">
        <f t="shared" si="32"/>
        <v>0</v>
      </c>
      <c r="I139" s="29">
        <f t="shared" si="33"/>
        <v>0</v>
      </c>
      <c r="J139" s="29">
        <f t="shared" si="31"/>
        <v>0</v>
      </c>
      <c r="K139" s="119">
        <f t="shared" si="34"/>
        <v>0</v>
      </c>
      <c r="L139" s="187"/>
    </row>
    <row r="140" spans="1:12" ht="69.75" customHeight="1">
      <c r="A140" s="90"/>
      <c r="B140" s="35" t="s">
        <v>246</v>
      </c>
      <c r="C140" s="23" t="s">
        <v>140</v>
      </c>
      <c r="D140" s="37">
        <v>8</v>
      </c>
      <c r="E140" s="48" t="s">
        <v>9</v>
      </c>
      <c r="F140" s="38"/>
      <c r="G140" s="38"/>
      <c r="H140" s="111">
        <f t="shared" si="32"/>
        <v>0</v>
      </c>
      <c r="I140" s="29">
        <f t="shared" si="33"/>
        <v>0</v>
      </c>
      <c r="J140" s="29">
        <f t="shared" si="31"/>
        <v>0</v>
      </c>
      <c r="K140" s="119">
        <f t="shared" si="34"/>
        <v>0</v>
      </c>
      <c r="L140" s="187"/>
    </row>
    <row r="141" spans="1:12" ht="13.5" customHeight="1">
      <c r="A141" s="90"/>
      <c r="B141" s="35" t="s">
        <v>247</v>
      </c>
      <c r="C141" s="23" t="s">
        <v>141</v>
      </c>
      <c r="D141" s="37">
        <v>40</v>
      </c>
      <c r="E141" s="48" t="s">
        <v>14</v>
      </c>
      <c r="F141" s="38"/>
      <c r="G141" s="38"/>
      <c r="H141" s="111">
        <f t="shared" si="32"/>
        <v>0</v>
      </c>
      <c r="I141" s="29">
        <f t="shared" si="33"/>
        <v>0</v>
      </c>
      <c r="J141" s="29">
        <f t="shared" si="31"/>
        <v>0</v>
      </c>
      <c r="K141" s="119">
        <f t="shared" si="34"/>
        <v>0</v>
      </c>
      <c r="L141" s="187"/>
    </row>
    <row r="142" spans="1:12" ht="13.5" customHeight="1">
      <c r="A142" s="90"/>
      <c r="B142" s="35" t="s">
        <v>248</v>
      </c>
      <c r="C142" s="23" t="s">
        <v>418</v>
      </c>
      <c r="D142" s="37">
        <v>18</v>
      </c>
      <c r="E142" s="48" t="s">
        <v>134</v>
      </c>
      <c r="F142" s="38"/>
      <c r="G142" s="38"/>
      <c r="H142" s="111">
        <f t="shared" si="32"/>
        <v>0</v>
      </c>
      <c r="I142" s="29">
        <f t="shared" si="33"/>
        <v>0</v>
      </c>
      <c r="J142" s="29">
        <f t="shared" si="31"/>
        <v>0</v>
      </c>
      <c r="K142" s="119">
        <f t="shared" si="34"/>
        <v>0</v>
      </c>
      <c r="L142" s="187"/>
    </row>
    <row r="143" spans="1:12" ht="27.75" customHeight="1">
      <c r="A143" s="90"/>
      <c r="B143" s="35" t="s">
        <v>249</v>
      </c>
      <c r="C143" s="23" t="s">
        <v>419</v>
      </c>
      <c r="D143" s="37">
        <v>3</v>
      </c>
      <c r="E143" s="48" t="s">
        <v>110</v>
      </c>
      <c r="F143" s="38"/>
      <c r="G143" s="38"/>
      <c r="H143" s="111">
        <f t="shared" si="32"/>
        <v>0</v>
      </c>
      <c r="I143" s="29">
        <f t="shared" si="33"/>
        <v>0</v>
      </c>
      <c r="J143" s="29">
        <f t="shared" si="31"/>
        <v>0</v>
      </c>
      <c r="K143" s="119">
        <f t="shared" si="34"/>
        <v>0</v>
      </c>
      <c r="L143" s="187"/>
    </row>
    <row r="144" spans="1:12" ht="43.5" customHeight="1">
      <c r="A144" s="90"/>
      <c r="B144" s="35" t="s">
        <v>250</v>
      </c>
      <c r="C144" s="23" t="s">
        <v>420</v>
      </c>
      <c r="D144" s="37">
        <v>4</v>
      </c>
      <c r="E144" s="48" t="s">
        <v>110</v>
      </c>
      <c r="F144" s="38"/>
      <c r="G144" s="38"/>
      <c r="H144" s="111">
        <f t="shared" si="32"/>
        <v>0</v>
      </c>
      <c r="I144" s="29">
        <f t="shared" si="33"/>
        <v>0</v>
      </c>
      <c r="J144" s="29">
        <f t="shared" si="31"/>
        <v>0</v>
      </c>
      <c r="K144" s="119">
        <f t="shared" si="34"/>
        <v>0</v>
      </c>
      <c r="L144" s="187"/>
    </row>
    <row r="145" spans="1:12" ht="13.5" customHeight="1">
      <c r="A145" s="202"/>
      <c r="B145" s="35" t="s">
        <v>251</v>
      </c>
      <c r="C145" s="36" t="s">
        <v>252</v>
      </c>
      <c r="D145" s="47">
        <v>20</v>
      </c>
      <c r="E145" s="198" t="s">
        <v>9</v>
      </c>
      <c r="F145" s="147"/>
      <c r="G145" s="147"/>
      <c r="H145" s="203">
        <f>SUM(F145,G145)*D145</f>
        <v>0</v>
      </c>
      <c r="I145" s="29">
        <f t="shared" si="33"/>
        <v>0</v>
      </c>
      <c r="J145" s="109">
        <f>TRUNC(G145*(1+$K$3),2)</f>
        <v>0</v>
      </c>
      <c r="K145" s="204">
        <f>SUM(I145:J145)*D145</f>
        <v>0</v>
      </c>
      <c r="L145" s="187"/>
    </row>
    <row r="146" spans="1:12" ht="13.5" customHeight="1">
      <c r="A146" s="202"/>
      <c r="B146" s="35" t="s">
        <v>253</v>
      </c>
      <c r="C146" s="36" t="s">
        <v>254</v>
      </c>
      <c r="D146" s="47"/>
      <c r="E146" s="198"/>
      <c r="F146" s="29"/>
      <c r="G146" s="29"/>
      <c r="H146" s="203"/>
      <c r="I146" s="29"/>
      <c r="J146" s="29"/>
      <c r="K146" s="204"/>
      <c r="L146" s="187"/>
    </row>
    <row r="147" spans="1:12" ht="13.5" customHeight="1">
      <c r="A147" s="202"/>
      <c r="B147" s="35" t="s">
        <v>255</v>
      </c>
      <c r="C147" s="36" t="s">
        <v>256</v>
      </c>
      <c r="D147" s="47">
        <v>30</v>
      </c>
      <c r="E147" s="198" t="s">
        <v>9</v>
      </c>
      <c r="F147" s="147"/>
      <c r="G147" s="147"/>
      <c r="H147" s="203">
        <f>SUM(F147,G147)*D147</f>
        <v>0</v>
      </c>
      <c r="I147" s="29">
        <f>TRUNC(F147*(1+$K$4),2)</f>
        <v>0</v>
      </c>
      <c r="J147" s="109">
        <f>TRUNC(G147*(1+$K$3),2)</f>
        <v>0</v>
      </c>
      <c r="K147" s="204">
        <f>SUM(I147:J147)*D147</f>
        <v>0</v>
      </c>
      <c r="L147" s="187"/>
    </row>
    <row r="148" spans="1:12" ht="13.5" customHeight="1">
      <c r="A148" s="202"/>
      <c r="B148" s="35" t="s">
        <v>257</v>
      </c>
      <c r="C148" s="36" t="s">
        <v>258</v>
      </c>
      <c r="D148" s="47">
        <v>4</v>
      </c>
      <c r="E148" s="198" t="s">
        <v>9</v>
      </c>
      <c r="F148" s="147"/>
      <c r="G148" s="147"/>
      <c r="H148" s="203">
        <f>SUM(F148,G148)*D148</f>
        <v>0</v>
      </c>
      <c r="I148" s="29">
        <f>TRUNC(F148*(1+$K$4),2)</f>
        <v>0</v>
      </c>
      <c r="J148" s="109">
        <f>TRUNC(G148*(1+$K$3),2)</f>
        <v>0</v>
      </c>
      <c r="K148" s="204">
        <f>SUM(I148:J148)*D148</f>
        <v>0</v>
      </c>
      <c r="L148" s="187"/>
    </row>
    <row r="149" spans="1:12" ht="13.5" customHeight="1">
      <c r="A149" s="202"/>
      <c r="B149" s="35" t="s">
        <v>259</v>
      </c>
      <c r="C149" s="36" t="s">
        <v>260</v>
      </c>
      <c r="D149" s="47">
        <v>4</v>
      </c>
      <c r="E149" s="198" t="s">
        <v>9</v>
      </c>
      <c r="F149" s="147"/>
      <c r="G149" s="147"/>
      <c r="H149" s="203">
        <f>SUM(F149,G149)*D149</f>
        <v>0</v>
      </c>
      <c r="I149" s="29">
        <f>TRUNC(F149*(1+$K$4),2)</f>
        <v>0</v>
      </c>
      <c r="J149" s="109">
        <f>TRUNC(G149*(1+$K$3),2)</f>
        <v>0</v>
      </c>
      <c r="K149" s="204">
        <f>SUM(I149:J149)*D149</f>
        <v>0</v>
      </c>
      <c r="L149" s="187"/>
    </row>
    <row r="150" spans="1:12" ht="13.5" customHeight="1">
      <c r="A150" s="202"/>
      <c r="B150" s="35" t="s">
        <v>261</v>
      </c>
      <c r="C150" s="36" t="s">
        <v>262</v>
      </c>
      <c r="D150" s="47">
        <v>2</v>
      </c>
      <c r="E150" s="198" t="s">
        <v>9</v>
      </c>
      <c r="F150" s="147"/>
      <c r="G150" s="147"/>
      <c r="H150" s="203">
        <f>SUM(F150,G150)*D150</f>
        <v>0</v>
      </c>
      <c r="I150" s="29">
        <f>TRUNC(F150*(1+$K$4),2)</f>
        <v>0</v>
      </c>
      <c r="J150" s="109">
        <f>TRUNC(G150*(1+$K$3),2)</f>
        <v>0</v>
      </c>
      <c r="K150" s="204">
        <f>SUM(I150:J150)*D150</f>
        <v>0</v>
      </c>
      <c r="L150" s="187"/>
    </row>
    <row r="151" spans="1:12" ht="29.25" customHeight="1">
      <c r="A151" s="90"/>
      <c r="B151" s="35" t="s">
        <v>263</v>
      </c>
      <c r="C151" s="23" t="s">
        <v>142</v>
      </c>
      <c r="D151" s="37">
        <v>2</v>
      </c>
      <c r="E151" s="48" t="s">
        <v>9</v>
      </c>
      <c r="F151" s="29" t="s">
        <v>13</v>
      </c>
      <c r="G151" s="38"/>
      <c r="H151" s="111">
        <f>SUM(F151:G151)*D151</f>
        <v>0</v>
      </c>
      <c r="I151" s="29" t="s">
        <v>13</v>
      </c>
      <c r="J151" s="29">
        <f>TRUNC(G151*(1+$K$4),2)</f>
        <v>0</v>
      </c>
      <c r="K151" s="119">
        <f>SUM(I151:J151)*D151</f>
        <v>0</v>
      </c>
      <c r="L151" s="187"/>
    </row>
    <row r="152" spans="1:12" ht="13.5" customHeight="1">
      <c r="A152" s="92"/>
      <c r="B152" s="45"/>
      <c r="C152" s="46" t="s">
        <v>143</v>
      </c>
      <c r="D152" s="131"/>
      <c r="E152" s="62"/>
      <c r="F152" s="11">
        <f>SUMPRODUCT(D137:D151,F137:F151)</f>
        <v>0</v>
      </c>
      <c r="G152" s="11">
        <f>SUMPRODUCT(D137:D151,G137:G151)</f>
        <v>0</v>
      </c>
      <c r="H152" s="11">
        <f>SUM(H137:H151)</f>
        <v>0</v>
      </c>
      <c r="I152" s="11">
        <f>SUMPRODUCT(D137:D151,I137:I151)</f>
        <v>0</v>
      </c>
      <c r="J152" s="11">
        <f>SUMPRODUCT(D137:D151,J137:J151)</f>
        <v>0</v>
      </c>
      <c r="K152" s="93">
        <f>SUM(K137:K151)</f>
        <v>0</v>
      </c>
      <c r="L152" s="187"/>
    </row>
    <row r="153" spans="1:12" ht="13.5" customHeight="1">
      <c r="A153" s="90"/>
      <c r="B153" s="110">
        <v>2</v>
      </c>
      <c r="C153" s="153" t="s">
        <v>144</v>
      </c>
      <c r="D153" s="112"/>
      <c r="E153" s="52"/>
      <c r="F153" s="51"/>
      <c r="G153" s="51"/>
      <c r="H153" s="49"/>
      <c r="I153" s="51"/>
      <c r="J153" s="51"/>
      <c r="K153" s="94"/>
      <c r="L153" s="187"/>
    </row>
    <row r="154" spans="1:12" ht="13.5" customHeight="1">
      <c r="A154" s="90"/>
      <c r="B154" s="110" t="s">
        <v>11</v>
      </c>
      <c r="C154" s="153" t="s">
        <v>264</v>
      </c>
      <c r="D154" s="37"/>
      <c r="E154" s="30"/>
      <c r="F154" s="29"/>
      <c r="G154" s="29"/>
      <c r="H154" s="29"/>
      <c r="I154" s="29"/>
      <c r="J154" s="29"/>
      <c r="K154" s="120"/>
      <c r="L154" s="187"/>
    </row>
    <row r="155" spans="1:12" ht="13.5" customHeight="1">
      <c r="A155" s="90"/>
      <c r="B155" s="35" t="s">
        <v>132</v>
      </c>
      <c r="C155" s="23" t="s">
        <v>265</v>
      </c>
      <c r="D155" s="37"/>
      <c r="E155" s="48"/>
      <c r="F155" s="29"/>
      <c r="G155" s="29"/>
      <c r="H155" s="111"/>
      <c r="I155" s="29"/>
      <c r="J155" s="29"/>
      <c r="K155" s="119"/>
      <c r="L155" s="187"/>
    </row>
    <row r="156" spans="1:12" ht="13.5" customHeight="1">
      <c r="A156" s="90"/>
      <c r="B156" s="35" t="s">
        <v>266</v>
      </c>
      <c r="C156" s="23" t="s">
        <v>135</v>
      </c>
      <c r="D156" s="37">
        <v>60</v>
      </c>
      <c r="E156" s="48" t="s">
        <v>14</v>
      </c>
      <c r="F156" s="38"/>
      <c r="G156" s="38"/>
      <c r="H156" s="111">
        <f aca="true" t="shared" si="35" ref="H156:H175">SUM(F156:G156)*D156</f>
        <v>0</v>
      </c>
      <c r="I156" s="29">
        <f aca="true" t="shared" si="36" ref="I156:I165">TRUNC(F156*(1+$K$4),2)</f>
        <v>0</v>
      </c>
      <c r="J156" s="29">
        <f aca="true" t="shared" si="37" ref="J156:J165">TRUNC(G156*(1+$K$4),2)</f>
        <v>0</v>
      </c>
      <c r="K156" s="119">
        <f aca="true" t="shared" si="38" ref="K156:K166">SUM(I156:J156)*D156</f>
        <v>0</v>
      </c>
      <c r="L156" s="187"/>
    </row>
    <row r="157" spans="1:12" ht="13.5" customHeight="1">
      <c r="A157" s="90"/>
      <c r="B157" s="35" t="s">
        <v>267</v>
      </c>
      <c r="C157" s="23" t="s">
        <v>268</v>
      </c>
      <c r="D157" s="37">
        <v>90</v>
      </c>
      <c r="E157" s="48" t="s">
        <v>14</v>
      </c>
      <c r="F157" s="38"/>
      <c r="G157" s="38"/>
      <c r="H157" s="111">
        <f t="shared" si="35"/>
        <v>0</v>
      </c>
      <c r="I157" s="29">
        <f t="shared" si="36"/>
        <v>0</v>
      </c>
      <c r="J157" s="29">
        <f t="shared" si="37"/>
        <v>0</v>
      </c>
      <c r="K157" s="119">
        <f t="shared" si="38"/>
        <v>0</v>
      </c>
      <c r="L157" s="187"/>
    </row>
    <row r="158" spans="1:12" ht="13.5" customHeight="1">
      <c r="A158" s="90"/>
      <c r="B158" s="35" t="s">
        <v>133</v>
      </c>
      <c r="C158" s="23" t="s">
        <v>269</v>
      </c>
      <c r="D158" s="37">
        <v>1</v>
      </c>
      <c r="E158" s="48" t="s">
        <v>9</v>
      </c>
      <c r="F158" s="38"/>
      <c r="G158" s="38"/>
      <c r="H158" s="111">
        <f t="shared" si="35"/>
        <v>0</v>
      </c>
      <c r="I158" s="29">
        <f t="shared" si="36"/>
        <v>0</v>
      </c>
      <c r="J158" s="29">
        <f t="shared" si="37"/>
        <v>0</v>
      </c>
      <c r="K158" s="119">
        <f t="shared" si="38"/>
        <v>0</v>
      </c>
      <c r="L158" s="187"/>
    </row>
    <row r="159" spans="1:12" ht="13.5" customHeight="1">
      <c r="A159" s="90"/>
      <c r="B159" s="35" t="s">
        <v>270</v>
      </c>
      <c r="C159" s="23" t="s">
        <v>156</v>
      </c>
      <c r="D159" s="37">
        <v>6</v>
      </c>
      <c r="E159" s="48" t="s">
        <v>14</v>
      </c>
      <c r="F159" s="38"/>
      <c r="G159" s="38"/>
      <c r="H159" s="111">
        <f t="shared" si="35"/>
        <v>0</v>
      </c>
      <c r="I159" s="29">
        <f t="shared" si="36"/>
        <v>0</v>
      </c>
      <c r="J159" s="29">
        <f t="shared" si="37"/>
        <v>0</v>
      </c>
      <c r="K159" s="119">
        <f t="shared" si="38"/>
        <v>0</v>
      </c>
      <c r="L159" s="187"/>
    </row>
    <row r="160" spans="1:12" ht="13.5" customHeight="1">
      <c r="A160" s="90"/>
      <c r="B160" s="35" t="s">
        <v>271</v>
      </c>
      <c r="C160" s="23" t="s">
        <v>272</v>
      </c>
      <c r="D160" s="37">
        <v>2</v>
      </c>
      <c r="E160" s="48" t="s">
        <v>9</v>
      </c>
      <c r="F160" s="38"/>
      <c r="G160" s="38"/>
      <c r="H160" s="111">
        <f t="shared" si="35"/>
        <v>0</v>
      </c>
      <c r="I160" s="29">
        <f t="shared" si="36"/>
        <v>0</v>
      </c>
      <c r="J160" s="29">
        <f t="shared" si="37"/>
        <v>0</v>
      </c>
      <c r="K160" s="119">
        <f t="shared" si="38"/>
        <v>0</v>
      </c>
      <c r="L160" s="187"/>
    </row>
    <row r="161" spans="1:12" ht="13.5" customHeight="1">
      <c r="A161" s="90"/>
      <c r="B161" s="35" t="s">
        <v>273</v>
      </c>
      <c r="C161" s="23" t="s">
        <v>274</v>
      </c>
      <c r="D161" s="37">
        <v>2</v>
      </c>
      <c r="E161" s="48" t="s">
        <v>9</v>
      </c>
      <c r="F161" s="38"/>
      <c r="G161" s="38"/>
      <c r="H161" s="111">
        <f t="shared" si="35"/>
        <v>0</v>
      </c>
      <c r="I161" s="29">
        <f t="shared" si="36"/>
        <v>0</v>
      </c>
      <c r="J161" s="29">
        <f t="shared" si="37"/>
        <v>0</v>
      </c>
      <c r="K161" s="119">
        <f t="shared" si="38"/>
        <v>0</v>
      </c>
      <c r="L161" s="187"/>
    </row>
    <row r="162" spans="1:12" ht="27" customHeight="1">
      <c r="A162" s="90"/>
      <c r="B162" s="35" t="s">
        <v>275</v>
      </c>
      <c r="C162" s="23" t="s">
        <v>421</v>
      </c>
      <c r="D162" s="37">
        <v>3</v>
      </c>
      <c r="E162" s="48" t="s">
        <v>110</v>
      </c>
      <c r="F162" s="38"/>
      <c r="G162" s="38"/>
      <c r="H162" s="111">
        <f t="shared" si="35"/>
        <v>0</v>
      </c>
      <c r="I162" s="29">
        <f t="shared" si="36"/>
        <v>0</v>
      </c>
      <c r="J162" s="29">
        <f t="shared" si="37"/>
        <v>0</v>
      </c>
      <c r="K162" s="119">
        <f t="shared" si="38"/>
        <v>0</v>
      </c>
      <c r="L162" s="187"/>
    </row>
    <row r="163" spans="1:12" ht="43.5" customHeight="1">
      <c r="A163" s="90"/>
      <c r="B163" s="35" t="s">
        <v>276</v>
      </c>
      <c r="C163" s="23" t="s">
        <v>277</v>
      </c>
      <c r="D163" s="37">
        <v>1</v>
      </c>
      <c r="E163" s="48" t="s">
        <v>110</v>
      </c>
      <c r="F163" s="147"/>
      <c r="G163" s="214"/>
      <c r="H163" s="111">
        <f t="shared" si="35"/>
        <v>0</v>
      </c>
      <c r="I163" s="29">
        <f t="shared" si="36"/>
        <v>0</v>
      </c>
      <c r="J163" s="29">
        <f t="shared" si="37"/>
        <v>0</v>
      </c>
      <c r="K163" s="119">
        <f t="shared" si="38"/>
        <v>0</v>
      </c>
      <c r="L163" s="187"/>
    </row>
    <row r="164" spans="1:12" ht="27" customHeight="1">
      <c r="A164" s="90"/>
      <c r="B164" s="35" t="s">
        <v>278</v>
      </c>
      <c r="C164" s="23" t="s">
        <v>279</v>
      </c>
      <c r="D164" s="37">
        <v>1</v>
      </c>
      <c r="E164" s="48" t="s">
        <v>9</v>
      </c>
      <c r="F164" s="38"/>
      <c r="G164" s="38"/>
      <c r="H164" s="111">
        <f t="shared" si="35"/>
        <v>0</v>
      </c>
      <c r="I164" s="29">
        <f t="shared" si="36"/>
        <v>0</v>
      </c>
      <c r="J164" s="29">
        <f t="shared" si="37"/>
        <v>0</v>
      </c>
      <c r="K164" s="119">
        <f t="shared" si="38"/>
        <v>0</v>
      </c>
      <c r="L164" s="187"/>
    </row>
    <row r="165" spans="1:12" ht="27" customHeight="1">
      <c r="A165" s="90"/>
      <c r="B165" s="35" t="s">
        <v>280</v>
      </c>
      <c r="C165" s="23" t="s">
        <v>281</v>
      </c>
      <c r="D165" s="37">
        <v>2</v>
      </c>
      <c r="E165" s="48" t="s">
        <v>9</v>
      </c>
      <c r="F165" s="38"/>
      <c r="G165" s="38"/>
      <c r="H165" s="111">
        <f t="shared" si="35"/>
        <v>0</v>
      </c>
      <c r="I165" s="29">
        <f t="shared" si="36"/>
        <v>0</v>
      </c>
      <c r="J165" s="29">
        <f t="shared" si="37"/>
        <v>0</v>
      </c>
      <c r="K165" s="119">
        <f t="shared" si="38"/>
        <v>0</v>
      </c>
      <c r="L165" s="187"/>
    </row>
    <row r="166" spans="1:12" ht="13.5" customHeight="1">
      <c r="A166" s="90"/>
      <c r="B166" s="35" t="s">
        <v>282</v>
      </c>
      <c r="C166" s="23" t="s">
        <v>283</v>
      </c>
      <c r="D166" s="37">
        <v>2</v>
      </c>
      <c r="E166" s="48" t="s">
        <v>9</v>
      </c>
      <c r="F166" s="38"/>
      <c r="G166" s="38"/>
      <c r="H166" s="111">
        <f t="shared" si="35"/>
        <v>0</v>
      </c>
      <c r="I166" s="29">
        <f>TRUNC(F166*(1+$K$4),2)</f>
        <v>0</v>
      </c>
      <c r="J166" s="29">
        <f>TRUNC(G166*(1+$K$4),2)</f>
        <v>0</v>
      </c>
      <c r="K166" s="119">
        <f t="shared" si="38"/>
        <v>0</v>
      </c>
      <c r="L166" s="187"/>
    </row>
    <row r="167" spans="1:12" ht="13.5" customHeight="1">
      <c r="A167" s="90"/>
      <c r="B167" s="35" t="s">
        <v>284</v>
      </c>
      <c r="C167" s="23" t="s">
        <v>157</v>
      </c>
      <c r="D167" s="37">
        <v>4</v>
      </c>
      <c r="E167" s="48" t="s">
        <v>9</v>
      </c>
      <c r="F167" s="38"/>
      <c r="G167" s="38"/>
      <c r="H167" s="111">
        <f t="shared" si="35"/>
        <v>0</v>
      </c>
      <c r="I167" s="29">
        <f aca="true" t="shared" si="39" ref="I167:I172">TRUNC(F167*(1+$K$4),2)</f>
        <v>0</v>
      </c>
      <c r="J167" s="29">
        <f aca="true" t="shared" si="40" ref="J167:J180">TRUNC(G167*(1+$K$4),2)</f>
        <v>0</v>
      </c>
      <c r="K167" s="119">
        <f aca="true" t="shared" si="41" ref="K167:K175">SUM(I167:J167)*D167</f>
        <v>0</v>
      </c>
      <c r="L167" s="187"/>
    </row>
    <row r="168" spans="1:12" ht="13.5" customHeight="1">
      <c r="A168" s="90"/>
      <c r="B168" s="35" t="s">
        <v>285</v>
      </c>
      <c r="C168" s="23" t="s">
        <v>136</v>
      </c>
      <c r="D168" s="37">
        <v>6</v>
      </c>
      <c r="E168" s="48" t="s">
        <v>14</v>
      </c>
      <c r="F168" s="38"/>
      <c r="G168" s="38"/>
      <c r="H168" s="111">
        <f t="shared" si="35"/>
        <v>0</v>
      </c>
      <c r="I168" s="29">
        <f t="shared" si="39"/>
        <v>0</v>
      </c>
      <c r="J168" s="29">
        <f t="shared" si="40"/>
        <v>0</v>
      </c>
      <c r="K168" s="119">
        <f t="shared" si="41"/>
        <v>0</v>
      </c>
      <c r="L168" s="187"/>
    </row>
    <row r="169" spans="1:12" ht="27" customHeight="1">
      <c r="A169" s="90"/>
      <c r="B169" s="35" t="s">
        <v>286</v>
      </c>
      <c r="C169" s="113" t="s">
        <v>287</v>
      </c>
      <c r="D169" s="37">
        <v>2</v>
      </c>
      <c r="E169" s="48" t="s">
        <v>9</v>
      </c>
      <c r="F169" s="38"/>
      <c r="G169" s="38"/>
      <c r="H169" s="111">
        <f t="shared" si="35"/>
        <v>0</v>
      </c>
      <c r="I169" s="29">
        <f t="shared" si="39"/>
        <v>0</v>
      </c>
      <c r="J169" s="29">
        <f t="shared" si="40"/>
        <v>0</v>
      </c>
      <c r="K169" s="119">
        <f t="shared" si="41"/>
        <v>0</v>
      </c>
      <c r="L169" s="187"/>
    </row>
    <row r="170" spans="1:12" ht="13.5" customHeight="1">
      <c r="A170" s="90"/>
      <c r="B170" s="35" t="s">
        <v>288</v>
      </c>
      <c r="C170" s="23" t="s">
        <v>289</v>
      </c>
      <c r="D170" s="37">
        <v>1</v>
      </c>
      <c r="E170" s="48" t="s">
        <v>9</v>
      </c>
      <c r="F170" s="38"/>
      <c r="G170" s="38"/>
      <c r="H170" s="111">
        <f t="shared" si="35"/>
        <v>0</v>
      </c>
      <c r="I170" s="29">
        <f t="shared" si="39"/>
        <v>0</v>
      </c>
      <c r="J170" s="29">
        <f t="shared" si="40"/>
        <v>0</v>
      </c>
      <c r="K170" s="119">
        <f t="shared" si="41"/>
        <v>0</v>
      </c>
      <c r="L170" s="187"/>
    </row>
    <row r="171" spans="1:12" ht="28.5" customHeight="1">
      <c r="A171" s="90"/>
      <c r="B171" s="35" t="s">
        <v>290</v>
      </c>
      <c r="C171" s="23" t="s">
        <v>291</v>
      </c>
      <c r="D171" s="37">
        <v>1</v>
      </c>
      <c r="E171" s="48" t="s">
        <v>9</v>
      </c>
      <c r="F171" s="38"/>
      <c r="G171" s="38"/>
      <c r="H171" s="111">
        <f t="shared" si="35"/>
        <v>0</v>
      </c>
      <c r="I171" s="29">
        <f t="shared" si="39"/>
        <v>0</v>
      </c>
      <c r="J171" s="29">
        <f t="shared" si="40"/>
        <v>0</v>
      </c>
      <c r="K171" s="119">
        <f t="shared" si="41"/>
        <v>0</v>
      </c>
      <c r="L171" s="187"/>
    </row>
    <row r="172" spans="1:12" ht="13.5" customHeight="1">
      <c r="A172" s="90"/>
      <c r="B172" s="35" t="s">
        <v>292</v>
      </c>
      <c r="C172" s="23" t="s">
        <v>148</v>
      </c>
      <c r="D172" s="37">
        <v>1</v>
      </c>
      <c r="E172" s="48" t="s">
        <v>9</v>
      </c>
      <c r="F172" s="38"/>
      <c r="G172" s="38"/>
      <c r="H172" s="111">
        <f t="shared" si="35"/>
        <v>0</v>
      </c>
      <c r="I172" s="29">
        <f t="shared" si="39"/>
        <v>0</v>
      </c>
      <c r="J172" s="29">
        <f t="shared" si="40"/>
        <v>0</v>
      </c>
      <c r="K172" s="119">
        <f t="shared" si="41"/>
        <v>0</v>
      </c>
      <c r="L172" s="187"/>
    </row>
    <row r="173" spans="1:12" ht="42.75" customHeight="1">
      <c r="A173" s="90"/>
      <c r="B173" s="35" t="s">
        <v>293</v>
      </c>
      <c r="C173" s="23" t="s">
        <v>294</v>
      </c>
      <c r="D173" s="30">
        <v>1</v>
      </c>
      <c r="E173" s="48" t="s">
        <v>134</v>
      </c>
      <c r="F173" s="29" t="s">
        <v>13</v>
      </c>
      <c r="G173" s="38"/>
      <c r="H173" s="111">
        <f t="shared" si="35"/>
        <v>0</v>
      </c>
      <c r="I173" s="29" t="str">
        <f>IF(F173="x,xx","x,xx",TRUNC(F172*(1+$K$4),2))</f>
        <v>x,xx</v>
      </c>
      <c r="J173" s="29">
        <f t="shared" si="40"/>
        <v>0</v>
      </c>
      <c r="K173" s="119">
        <f t="shared" si="41"/>
        <v>0</v>
      </c>
      <c r="L173" s="187"/>
    </row>
    <row r="174" spans="1:12" ht="27.75" customHeight="1">
      <c r="A174" s="90"/>
      <c r="B174" s="35" t="s">
        <v>295</v>
      </c>
      <c r="C174" s="23" t="s">
        <v>296</v>
      </c>
      <c r="D174" s="30">
        <v>60</v>
      </c>
      <c r="E174" s="48" t="s">
        <v>14</v>
      </c>
      <c r="F174" s="29" t="s">
        <v>13</v>
      </c>
      <c r="G174" s="38"/>
      <c r="H174" s="111">
        <f t="shared" si="35"/>
        <v>0</v>
      </c>
      <c r="I174" s="29" t="str">
        <f>IF(F174="x,xx","x,xx",TRUNC(F173*(1+$K$4),2))</f>
        <v>x,xx</v>
      </c>
      <c r="J174" s="29">
        <f t="shared" si="40"/>
        <v>0</v>
      </c>
      <c r="K174" s="119">
        <f t="shared" si="41"/>
        <v>0</v>
      </c>
      <c r="L174" s="187"/>
    </row>
    <row r="175" spans="1:12" ht="13.5" customHeight="1">
      <c r="A175" s="90"/>
      <c r="B175" s="35" t="s">
        <v>297</v>
      </c>
      <c r="C175" s="23" t="s">
        <v>152</v>
      </c>
      <c r="D175" s="37">
        <f>90+90+360+80</f>
        <v>620</v>
      </c>
      <c r="E175" s="48" t="s">
        <v>14</v>
      </c>
      <c r="F175" s="38"/>
      <c r="G175" s="38"/>
      <c r="H175" s="111">
        <f t="shared" si="35"/>
        <v>0</v>
      </c>
      <c r="I175" s="29">
        <f aca="true" t="shared" si="42" ref="I175:I180">TRUNC(F175*(1+$K$4),2)</f>
        <v>0</v>
      </c>
      <c r="J175" s="29">
        <f t="shared" si="40"/>
        <v>0</v>
      </c>
      <c r="K175" s="119">
        <f t="shared" si="41"/>
        <v>0</v>
      </c>
      <c r="L175" s="187"/>
    </row>
    <row r="176" spans="1:12" ht="13.5" customHeight="1">
      <c r="A176" s="90"/>
      <c r="B176" s="35" t="s">
        <v>298</v>
      </c>
      <c r="C176" s="23" t="s">
        <v>299</v>
      </c>
      <c r="D176" s="37">
        <v>10</v>
      </c>
      <c r="E176" s="48" t="s">
        <v>14</v>
      </c>
      <c r="F176" s="38"/>
      <c r="G176" s="38"/>
      <c r="H176" s="111">
        <f>SUM(F176:G176)*D176</f>
        <v>0</v>
      </c>
      <c r="I176" s="29">
        <f t="shared" si="42"/>
        <v>0</v>
      </c>
      <c r="J176" s="29">
        <f t="shared" si="40"/>
        <v>0</v>
      </c>
      <c r="K176" s="119">
        <f>SUM(I176:J176)*D176</f>
        <v>0</v>
      </c>
      <c r="L176" s="187"/>
    </row>
    <row r="177" spans="1:12" ht="27.75" customHeight="1">
      <c r="A177" s="90"/>
      <c r="B177" s="35" t="s">
        <v>300</v>
      </c>
      <c r="C177" s="23" t="s">
        <v>301</v>
      </c>
      <c r="D177" s="37">
        <v>2</v>
      </c>
      <c r="E177" s="48" t="s">
        <v>9</v>
      </c>
      <c r="F177" s="38"/>
      <c r="G177" s="38"/>
      <c r="H177" s="111">
        <f>SUM(F177:G177)*D177</f>
        <v>0</v>
      </c>
      <c r="I177" s="29">
        <f t="shared" si="42"/>
        <v>0</v>
      </c>
      <c r="J177" s="29">
        <f t="shared" si="40"/>
        <v>0</v>
      </c>
      <c r="K177" s="119">
        <f>SUM(I177:J177)*D177</f>
        <v>0</v>
      </c>
      <c r="L177" s="187"/>
    </row>
    <row r="178" spans="1:12" ht="13.5" customHeight="1">
      <c r="A178" s="90"/>
      <c r="B178" s="35" t="s">
        <v>302</v>
      </c>
      <c r="C178" s="23" t="s">
        <v>146</v>
      </c>
      <c r="D178" s="37">
        <v>4</v>
      </c>
      <c r="E178" s="48" t="s">
        <v>9</v>
      </c>
      <c r="F178" s="38"/>
      <c r="G178" s="38"/>
      <c r="H178" s="111">
        <f>SUM(F178:G178)*D178</f>
        <v>0</v>
      </c>
      <c r="I178" s="29">
        <f t="shared" si="42"/>
        <v>0</v>
      </c>
      <c r="J178" s="29">
        <f t="shared" si="40"/>
        <v>0</v>
      </c>
      <c r="K178" s="119">
        <f>SUM(I178:J178)*D178</f>
        <v>0</v>
      </c>
      <c r="L178" s="187"/>
    </row>
    <row r="179" spans="1:12" ht="27.75" customHeight="1">
      <c r="A179" s="90"/>
      <c r="B179" s="35" t="s">
        <v>302</v>
      </c>
      <c r="C179" s="23" t="s">
        <v>303</v>
      </c>
      <c r="D179" s="37">
        <v>1</v>
      </c>
      <c r="E179" s="48" t="s">
        <v>9</v>
      </c>
      <c r="F179" s="38"/>
      <c r="G179" s="38"/>
      <c r="H179" s="111">
        <f>SUM(F179:G179)*D179</f>
        <v>0</v>
      </c>
      <c r="I179" s="29">
        <f t="shared" si="42"/>
        <v>0</v>
      </c>
      <c r="J179" s="29">
        <f t="shared" si="40"/>
        <v>0</v>
      </c>
      <c r="K179" s="119">
        <f>SUM(I179:J179)*D179</f>
        <v>0</v>
      </c>
      <c r="L179" s="187"/>
    </row>
    <row r="180" spans="1:12" ht="27.75" customHeight="1">
      <c r="A180" s="90"/>
      <c r="B180" s="35" t="s">
        <v>302</v>
      </c>
      <c r="C180" s="23" t="s">
        <v>304</v>
      </c>
      <c r="D180" s="37">
        <v>1</v>
      </c>
      <c r="E180" s="48" t="s">
        <v>9</v>
      </c>
      <c r="F180" s="38"/>
      <c r="G180" s="38"/>
      <c r="H180" s="111">
        <f>SUM(F180:G180)*D180</f>
        <v>0</v>
      </c>
      <c r="I180" s="29">
        <f t="shared" si="42"/>
        <v>0</v>
      </c>
      <c r="J180" s="29">
        <f t="shared" si="40"/>
        <v>0</v>
      </c>
      <c r="K180" s="119">
        <f>SUM(I180:J180)*D180</f>
        <v>0</v>
      </c>
      <c r="L180" s="187"/>
    </row>
    <row r="181" spans="1:12" ht="13.5" customHeight="1">
      <c r="A181" s="90"/>
      <c r="B181" s="110" t="s">
        <v>18</v>
      </c>
      <c r="C181" s="153" t="s">
        <v>305</v>
      </c>
      <c r="D181" s="37"/>
      <c r="E181" s="30"/>
      <c r="F181" s="29"/>
      <c r="G181" s="29"/>
      <c r="H181" s="29"/>
      <c r="I181" s="29"/>
      <c r="J181" s="29"/>
      <c r="K181" s="120"/>
      <c r="L181" s="187"/>
    </row>
    <row r="182" spans="1:12" ht="28.5" customHeight="1">
      <c r="A182" s="121"/>
      <c r="B182" s="205" t="s">
        <v>306</v>
      </c>
      <c r="C182" s="205" t="s">
        <v>307</v>
      </c>
      <c r="D182" s="64">
        <v>1</v>
      </c>
      <c r="E182" s="64" t="s">
        <v>9</v>
      </c>
      <c r="F182" s="147"/>
      <c r="G182" s="214"/>
      <c r="H182" s="111">
        <f aca="true" t="shared" si="43" ref="H182:H187">SUM(F182:G182)*D182</f>
        <v>0</v>
      </c>
      <c r="I182" s="29">
        <f aca="true" t="shared" si="44" ref="I182:I187">TRUNC(F182*(1+$K$4),2)</f>
        <v>0</v>
      </c>
      <c r="J182" s="29">
        <f aca="true" t="shared" si="45" ref="J182:J187">TRUNC(G182*(1+$K$4),2)</f>
        <v>0</v>
      </c>
      <c r="K182" s="206">
        <f aca="true" t="shared" si="46" ref="K182:K187">SUM(I182:J182)*D182</f>
        <v>0</v>
      </c>
      <c r="L182" s="187"/>
    </row>
    <row r="183" spans="1:12" ht="27.75" customHeight="1">
      <c r="A183" s="121"/>
      <c r="B183" s="205" t="s">
        <v>308</v>
      </c>
      <c r="C183" s="205" t="s">
        <v>309</v>
      </c>
      <c r="D183" s="64">
        <v>6</v>
      </c>
      <c r="E183" s="64" t="s">
        <v>14</v>
      </c>
      <c r="F183" s="147"/>
      <c r="G183" s="214"/>
      <c r="H183" s="111">
        <f t="shared" si="43"/>
        <v>0</v>
      </c>
      <c r="I183" s="29">
        <f t="shared" si="44"/>
        <v>0</v>
      </c>
      <c r="J183" s="29">
        <f t="shared" si="45"/>
        <v>0</v>
      </c>
      <c r="K183" s="206">
        <f t="shared" si="46"/>
        <v>0</v>
      </c>
      <c r="L183" s="187"/>
    </row>
    <row r="184" spans="1:12" ht="57.75" customHeight="1">
      <c r="A184" s="121"/>
      <c r="B184" s="205" t="s">
        <v>310</v>
      </c>
      <c r="C184" s="205" t="s">
        <v>311</v>
      </c>
      <c r="D184" s="64">
        <v>1</v>
      </c>
      <c r="E184" s="64" t="s">
        <v>9</v>
      </c>
      <c r="F184" s="147"/>
      <c r="G184" s="214"/>
      <c r="H184" s="111">
        <f t="shared" si="43"/>
        <v>0</v>
      </c>
      <c r="I184" s="29">
        <f t="shared" si="44"/>
        <v>0</v>
      </c>
      <c r="J184" s="29">
        <f t="shared" si="45"/>
        <v>0</v>
      </c>
      <c r="K184" s="206">
        <f t="shared" si="46"/>
        <v>0</v>
      </c>
      <c r="L184" s="187"/>
    </row>
    <row r="185" spans="1:12" ht="13.5" customHeight="1">
      <c r="A185" s="90"/>
      <c r="B185" s="205" t="s">
        <v>312</v>
      </c>
      <c r="C185" s="23" t="s">
        <v>145</v>
      </c>
      <c r="D185" s="37">
        <v>66</v>
      </c>
      <c r="E185" s="48" t="s">
        <v>14</v>
      </c>
      <c r="F185" s="38"/>
      <c r="G185" s="38"/>
      <c r="H185" s="111">
        <f t="shared" si="43"/>
        <v>0</v>
      </c>
      <c r="I185" s="29">
        <f t="shared" si="44"/>
        <v>0</v>
      </c>
      <c r="J185" s="29">
        <f t="shared" si="45"/>
        <v>0</v>
      </c>
      <c r="K185" s="119">
        <f t="shared" si="46"/>
        <v>0</v>
      </c>
      <c r="L185" s="187"/>
    </row>
    <row r="186" spans="1:12" ht="42" customHeight="1">
      <c r="A186" s="90"/>
      <c r="B186" s="205" t="s">
        <v>313</v>
      </c>
      <c r="C186" s="113" t="s">
        <v>314</v>
      </c>
      <c r="D186" s="37">
        <v>2</v>
      </c>
      <c r="E186" s="48" t="s">
        <v>9</v>
      </c>
      <c r="F186" s="38"/>
      <c r="G186" s="38"/>
      <c r="H186" s="111">
        <f t="shared" si="43"/>
        <v>0</v>
      </c>
      <c r="I186" s="29">
        <f t="shared" si="44"/>
        <v>0</v>
      </c>
      <c r="J186" s="29">
        <f t="shared" si="45"/>
        <v>0</v>
      </c>
      <c r="K186" s="119">
        <f t="shared" si="46"/>
        <v>0</v>
      </c>
      <c r="L186" s="187"/>
    </row>
    <row r="187" spans="1:12" ht="13.5" customHeight="1">
      <c r="A187" s="90"/>
      <c r="B187" s="205" t="s">
        <v>315</v>
      </c>
      <c r="C187" s="23" t="s">
        <v>152</v>
      </c>
      <c r="D187" s="37">
        <v>90</v>
      </c>
      <c r="E187" s="48" t="s">
        <v>14</v>
      </c>
      <c r="F187" s="38"/>
      <c r="G187" s="38"/>
      <c r="H187" s="111">
        <f t="shared" si="43"/>
        <v>0</v>
      </c>
      <c r="I187" s="29">
        <f t="shared" si="44"/>
        <v>0</v>
      </c>
      <c r="J187" s="29">
        <f t="shared" si="45"/>
        <v>0</v>
      </c>
      <c r="K187" s="119">
        <f t="shared" si="46"/>
        <v>0</v>
      </c>
      <c r="L187" s="187"/>
    </row>
    <row r="188" spans="1:12" ht="13.5" customHeight="1">
      <c r="A188" s="90"/>
      <c r="B188" s="110" t="s">
        <v>108</v>
      </c>
      <c r="C188" s="153" t="s">
        <v>316</v>
      </c>
      <c r="D188" s="37"/>
      <c r="E188" s="30"/>
      <c r="F188" s="29"/>
      <c r="G188" s="29"/>
      <c r="H188" s="29"/>
      <c r="I188" s="29"/>
      <c r="J188" s="29"/>
      <c r="K188" s="120"/>
      <c r="L188" s="187"/>
    </row>
    <row r="189" spans="1:12" ht="29.25" customHeight="1">
      <c r="A189" s="121"/>
      <c r="B189" s="205" t="s">
        <v>137</v>
      </c>
      <c r="C189" s="205" t="s">
        <v>307</v>
      </c>
      <c r="D189" s="64">
        <v>1</v>
      </c>
      <c r="E189" s="64" t="s">
        <v>9</v>
      </c>
      <c r="F189" s="147"/>
      <c r="G189" s="214"/>
      <c r="H189" s="111">
        <f>SUM(F189:G189)*D189</f>
        <v>0</v>
      </c>
      <c r="I189" s="29">
        <f aca="true" t="shared" si="47" ref="I189:J191">TRUNC(F189*(1+$K$4),2)</f>
        <v>0</v>
      </c>
      <c r="J189" s="29">
        <f t="shared" si="47"/>
        <v>0</v>
      </c>
      <c r="K189" s="206">
        <f>SUM(I189:J189)*D189</f>
        <v>0</v>
      </c>
      <c r="L189" s="187"/>
    </row>
    <row r="190" spans="1:12" ht="28.5" customHeight="1">
      <c r="A190" s="121"/>
      <c r="B190" s="205" t="s">
        <v>317</v>
      </c>
      <c r="C190" s="205" t="s">
        <v>309</v>
      </c>
      <c r="D190" s="64">
        <v>6</v>
      </c>
      <c r="E190" s="64" t="s">
        <v>14</v>
      </c>
      <c r="F190" s="147"/>
      <c r="G190" s="214"/>
      <c r="H190" s="111">
        <f>SUM(F190:G190)*D190</f>
        <v>0</v>
      </c>
      <c r="I190" s="29">
        <f t="shared" si="47"/>
        <v>0</v>
      </c>
      <c r="J190" s="29">
        <f t="shared" si="47"/>
        <v>0</v>
      </c>
      <c r="K190" s="206">
        <f>SUM(I190:J190)*D190</f>
        <v>0</v>
      </c>
      <c r="L190" s="187"/>
    </row>
    <row r="191" spans="1:12" ht="54" customHeight="1">
      <c r="A191" s="121"/>
      <c r="B191" s="205" t="s">
        <v>318</v>
      </c>
      <c r="C191" s="205" t="s">
        <v>319</v>
      </c>
      <c r="D191" s="64">
        <v>1</v>
      </c>
      <c r="E191" s="64" t="s">
        <v>9</v>
      </c>
      <c r="F191" s="147"/>
      <c r="G191" s="214"/>
      <c r="H191" s="111">
        <f>SUM(F191:G191)*D191</f>
        <v>0</v>
      </c>
      <c r="I191" s="29">
        <f t="shared" si="47"/>
        <v>0</v>
      </c>
      <c r="J191" s="29">
        <f t="shared" si="47"/>
        <v>0</v>
      </c>
      <c r="K191" s="206">
        <f>SUM(I191:J191)*D191</f>
        <v>0</v>
      </c>
      <c r="L191" s="187"/>
    </row>
    <row r="192" spans="1:12" ht="13.5" customHeight="1">
      <c r="A192" s="90"/>
      <c r="B192" s="205" t="s">
        <v>320</v>
      </c>
      <c r="C192" s="23" t="s">
        <v>265</v>
      </c>
      <c r="D192" s="37"/>
      <c r="E192" s="48"/>
      <c r="F192" s="29"/>
      <c r="G192" s="29"/>
      <c r="H192" s="111"/>
      <c r="I192" s="29"/>
      <c r="J192" s="29"/>
      <c r="K192" s="119"/>
      <c r="L192" s="187"/>
    </row>
    <row r="193" spans="1:12" ht="13.5" customHeight="1">
      <c r="A193" s="90"/>
      <c r="B193" s="35" t="s">
        <v>321</v>
      </c>
      <c r="C193" s="23" t="s">
        <v>135</v>
      </c>
      <c r="D193" s="37">
        <v>36</v>
      </c>
      <c r="E193" s="48" t="s">
        <v>14</v>
      </c>
      <c r="F193" s="38"/>
      <c r="G193" s="38"/>
      <c r="H193" s="111">
        <f aca="true" t="shared" si="48" ref="H193:H198">SUM(F193:G193)*D193</f>
        <v>0</v>
      </c>
      <c r="I193" s="29">
        <f aca="true" t="shared" si="49" ref="I193:J198">TRUNC(F193*(1+$K$4),2)</f>
        <v>0</v>
      </c>
      <c r="J193" s="29">
        <f t="shared" si="49"/>
        <v>0</v>
      </c>
      <c r="K193" s="119">
        <f aca="true" t="shared" si="50" ref="K193:K204">SUM(I193:J193)*D193</f>
        <v>0</v>
      </c>
      <c r="L193" s="187"/>
    </row>
    <row r="194" spans="1:12" ht="13.5" customHeight="1">
      <c r="A194" s="90"/>
      <c r="B194" s="35" t="s">
        <v>322</v>
      </c>
      <c r="C194" s="23" t="s">
        <v>268</v>
      </c>
      <c r="D194" s="37">
        <v>75</v>
      </c>
      <c r="E194" s="48" t="s">
        <v>14</v>
      </c>
      <c r="F194" s="38"/>
      <c r="G194" s="38"/>
      <c r="H194" s="111">
        <f t="shared" si="48"/>
        <v>0</v>
      </c>
      <c r="I194" s="29">
        <f t="shared" si="49"/>
        <v>0</v>
      </c>
      <c r="J194" s="29">
        <f t="shared" si="49"/>
        <v>0</v>
      </c>
      <c r="K194" s="119">
        <f t="shared" si="50"/>
        <v>0</v>
      </c>
      <c r="L194" s="187"/>
    </row>
    <row r="195" spans="1:12" ht="28.5" customHeight="1">
      <c r="A195" s="90"/>
      <c r="B195" s="205" t="s">
        <v>323</v>
      </c>
      <c r="C195" s="23" t="s">
        <v>150</v>
      </c>
      <c r="D195" s="37">
        <v>3</v>
      </c>
      <c r="E195" s="48" t="s">
        <v>14</v>
      </c>
      <c r="F195" s="38"/>
      <c r="G195" s="38"/>
      <c r="H195" s="111">
        <f t="shared" si="48"/>
        <v>0</v>
      </c>
      <c r="I195" s="29">
        <f t="shared" si="49"/>
        <v>0</v>
      </c>
      <c r="J195" s="29">
        <f t="shared" si="49"/>
        <v>0</v>
      </c>
      <c r="K195" s="119">
        <f t="shared" si="50"/>
        <v>0</v>
      </c>
      <c r="L195" s="187"/>
    </row>
    <row r="196" spans="1:12" ht="13.5" customHeight="1">
      <c r="A196" s="90"/>
      <c r="B196" s="205" t="s">
        <v>324</v>
      </c>
      <c r="C196" s="23" t="s">
        <v>151</v>
      </c>
      <c r="D196" s="37">
        <v>2</v>
      </c>
      <c r="E196" s="48" t="s">
        <v>110</v>
      </c>
      <c r="F196" s="38"/>
      <c r="G196" s="38"/>
      <c r="H196" s="111">
        <f t="shared" si="48"/>
        <v>0</v>
      </c>
      <c r="I196" s="29">
        <f t="shared" si="49"/>
        <v>0</v>
      </c>
      <c r="J196" s="29">
        <f t="shared" si="49"/>
        <v>0</v>
      </c>
      <c r="K196" s="119">
        <f t="shared" si="50"/>
        <v>0</v>
      </c>
      <c r="L196" s="187"/>
    </row>
    <row r="197" spans="1:12" ht="28.5" customHeight="1">
      <c r="A197" s="90"/>
      <c r="B197" s="205" t="s">
        <v>325</v>
      </c>
      <c r="C197" s="23" t="s">
        <v>326</v>
      </c>
      <c r="D197" s="37">
        <v>4</v>
      </c>
      <c r="E197" s="48" t="s">
        <v>110</v>
      </c>
      <c r="F197" s="38"/>
      <c r="G197" s="38"/>
      <c r="H197" s="111">
        <f t="shared" si="48"/>
        <v>0</v>
      </c>
      <c r="I197" s="29">
        <f t="shared" si="49"/>
        <v>0</v>
      </c>
      <c r="J197" s="29">
        <f t="shared" si="49"/>
        <v>0</v>
      </c>
      <c r="K197" s="119">
        <f t="shared" si="50"/>
        <v>0</v>
      </c>
      <c r="L197" s="187"/>
    </row>
    <row r="198" spans="1:12" ht="58.5" customHeight="1">
      <c r="A198" s="90"/>
      <c r="B198" s="205" t="s">
        <v>327</v>
      </c>
      <c r="C198" s="23" t="s">
        <v>328</v>
      </c>
      <c r="D198" s="37">
        <v>4</v>
      </c>
      <c r="E198" s="48" t="s">
        <v>9</v>
      </c>
      <c r="F198" s="38"/>
      <c r="G198" s="38"/>
      <c r="H198" s="111">
        <f t="shared" si="48"/>
        <v>0</v>
      </c>
      <c r="I198" s="29">
        <f t="shared" si="49"/>
        <v>0</v>
      </c>
      <c r="J198" s="29">
        <f t="shared" si="49"/>
        <v>0</v>
      </c>
      <c r="K198" s="119">
        <f t="shared" si="50"/>
        <v>0</v>
      </c>
      <c r="L198" s="187"/>
    </row>
    <row r="199" spans="1:12" ht="27.75" customHeight="1">
      <c r="A199" s="90"/>
      <c r="B199" s="205" t="s">
        <v>329</v>
      </c>
      <c r="C199" s="23" t="s">
        <v>330</v>
      </c>
      <c r="D199" s="37">
        <v>1</v>
      </c>
      <c r="E199" s="48" t="s">
        <v>9</v>
      </c>
      <c r="F199" s="38"/>
      <c r="G199" s="38"/>
      <c r="H199" s="111">
        <f aca="true" t="shared" si="51" ref="H199:H210">SUM(F199:G199)*D199</f>
        <v>0</v>
      </c>
      <c r="I199" s="29">
        <f aca="true" t="shared" si="52" ref="I199:I210">TRUNC(F199*(1+$K$4),2)</f>
        <v>0</v>
      </c>
      <c r="J199" s="29">
        <f aca="true" t="shared" si="53" ref="J199:J210">TRUNC(G199*(1+$K$4),2)</f>
        <v>0</v>
      </c>
      <c r="K199" s="119">
        <f t="shared" si="50"/>
        <v>0</v>
      </c>
      <c r="L199" s="187"/>
    </row>
    <row r="200" spans="1:12" ht="29.25" customHeight="1">
      <c r="A200" s="90"/>
      <c r="B200" s="205" t="s">
        <v>331</v>
      </c>
      <c r="C200" s="23" t="s">
        <v>332</v>
      </c>
      <c r="D200" s="37">
        <v>6</v>
      </c>
      <c r="E200" s="48" t="s">
        <v>14</v>
      </c>
      <c r="F200" s="38"/>
      <c r="G200" s="38"/>
      <c r="H200" s="111">
        <f t="shared" si="51"/>
        <v>0</v>
      </c>
      <c r="I200" s="29">
        <f t="shared" si="52"/>
        <v>0</v>
      </c>
      <c r="J200" s="29">
        <f t="shared" si="53"/>
        <v>0</v>
      </c>
      <c r="K200" s="119">
        <f t="shared" si="50"/>
        <v>0</v>
      </c>
      <c r="L200" s="187"/>
    </row>
    <row r="201" spans="1:12" ht="13.5" customHeight="1">
      <c r="A201" s="90"/>
      <c r="B201" s="205" t="s">
        <v>333</v>
      </c>
      <c r="C201" s="23" t="s">
        <v>272</v>
      </c>
      <c r="D201" s="37">
        <v>2</v>
      </c>
      <c r="E201" s="48" t="s">
        <v>9</v>
      </c>
      <c r="F201" s="38"/>
      <c r="G201" s="38"/>
      <c r="H201" s="111">
        <f t="shared" si="51"/>
        <v>0</v>
      </c>
      <c r="I201" s="29">
        <f t="shared" si="52"/>
        <v>0</v>
      </c>
      <c r="J201" s="29">
        <f t="shared" si="53"/>
        <v>0</v>
      </c>
      <c r="K201" s="119">
        <f t="shared" si="50"/>
        <v>0</v>
      </c>
      <c r="L201" s="187"/>
    </row>
    <row r="202" spans="1:12" ht="13.5" customHeight="1">
      <c r="A202" s="90"/>
      <c r="B202" s="205" t="s">
        <v>334</v>
      </c>
      <c r="C202" s="23" t="s">
        <v>274</v>
      </c>
      <c r="D202" s="37">
        <v>2</v>
      </c>
      <c r="E202" s="48" t="s">
        <v>9</v>
      </c>
      <c r="F202" s="38"/>
      <c r="G202" s="38"/>
      <c r="H202" s="111">
        <f t="shared" si="51"/>
        <v>0</v>
      </c>
      <c r="I202" s="29">
        <f t="shared" si="52"/>
        <v>0</v>
      </c>
      <c r="J202" s="29">
        <f t="shared" si="53"/>
        <v>0</v>
      </c>
      <c r="K202" s="119">
        <f t="shared" si="50"/>
        <v>0</v>
      </c>
      <c r="L202" s="187"/>
    </row>
    <row r="203" spans="1:12" ht="27" customHeight="1">
      <c r="A203" s="90"/>
      <c r="B203" s="205" t="s">
        <v>335</v>
      </c>
      <c r="C203" s="23" t="s">
        <v>336</v>
      </c>
      <c r="D203" s="37">
        <v>1</v>
      </c>
      <c r="E203" s="48" t="s">
        <v>9</v>
      </c>
      <c r="F203" s="38"/>
      <c r="G203" s="38"/>
      <c r="H203" s="111">
        <f t="shared" si="51"/>
        <v>0</v>
      </c>
      <c r="I203" s="29">
        <f t="shared" si="52"/>
        <v>0</v>
      </c>
      <c r="J203" s="29">
        <f t="shared" si="53"/>
        <v>0</v>
      </c>
      <c r="K203" s="119">
        <f t="shared" si="50"/>
        <v>0</v>
      </c>
      <c r="L203" s="187"/>
    </row>
    <row r="204" spans="1:12" ht="27.75" customHeight="1">
      <c r="A204" s="90"/>
      <c r="B204" s="205" t="s">
        <v>337</v>
      </c>
      <c r="C204" s="23" t="s">
        <v>338</v>
      </c>
      <c r="D204" s="37">
        <v>6</v>
      </c>
      <c r="E204" s="48" t="s">
        <v>14</v>
      </c>
      <c r="F204" s="38"/>
      <c r="G204" s="38"/>
      <c r="H204" s="111">
        <f t="shared" si="51"/>
        <v>0</v>
      </c>
      <c r="I204" s="29">
        <f t="shared" si="52"/>
        <v>0</v>
      </c>
      <c r="J204" s="29">
        <f t="shared" si="53"/>
        <v>0</v>
      </c>
      <c r="K204" s="119">
        <f t="shared" si="50"/>
        <v>0</v>
      </c>
      <c r="L204" s="187"/>
    </row>
    <row r="205" spans="1:12" ht="42.75" customHeight="1">
      <c r="A205" s="90"/>
      <c r="B205" s="205" t="s">
        <v>339</v>
      </c>
      <c r="C205" s="113" t="s">
        <v>340</v>
      </c>
      <c r="D205" s="37">
        <v>2</v>
      </c>
      <c r="E205" s="48" t="s">
        <v>9</v>
      </c>
      <c r="F205" s="38"/>
      <c r="G205" s="38"/>
      <c r="H205" s="111">
        <f t="shared" si="51"/>
        <v>0</v>
      </c>
      <c r="I205" s="29">
        <f t="shared" si="52"/>
        <v>0</v>
      </c>
      <c r="J205" s="29">
        <f t="shared" si="53"/>
        <v>0</v>
      </c>
      <c r="K205" s="119">
        <f aca="true" t="shared" si="54" ref="K205:K210">SUM(I205:J205)*D205</f>
        <v>0</v>
      </c>
      <c r="L205" s="187"/>
    </row>
    <row r="206" spans="1:12" ht="13.5" customHeight="1">
      <c r="A206" s="90"/>
      <c r="B206" s="205" t="s">
        <v>341</v>
      </c>
      <c r="C206" s="23" t="s">
        <v>342</v>
      </c>
      <c r="D206" s="37">
        <v>1</v>
      </c>
      <c r="E206" s="48" t="s">
        <v>9</v>
      </c>
      <c r="F206" s="38"/>
      <c r="G206" s="38"/>
      <c r="H206" s="111">
        <f t="shared" si="51"/>
        <v>0</v>
      </c>
      <c r="I206" s="29">
        <f t="shared" si="52"/>
        <v>0</v>
      </c>
      <c r="J206" s="29">
        <f t="shared" si="53"/>
        <v>0</v>
      </c>
      <c r="K206" s="119">
        <f t="shared" si="54"/>
        <v>0</v>
      </c>
      <c r="L206" s="187"/>
    </row>
    <row r="207" spans="1:12" ht="13.5" customHeight="1">
      <c r="A207" s="90"/>
      <c r="B207" s="205" t="s">
        <v>343</v>
      </c>
      <c r="C207" s="23" t="s">
        <v>152</v>
      </c>
      <c r="D207" s="37">
        <v>170</v>
      </c>
      <c r="E207" s="48" t="s">
        <v>14</v>
      </c>
      <c r="F207" s="38"/>
      <c r="G207" s="38"/>
      <c r="H207" s="111">
        <f t="shared" si="51"/>
        <v>0</v>
      </c>
      <c r="I207" s="29">
        <f t="shared" si="52"/>
        <v>0</v>
      </c>
      <c r="J207" s="29">
        <f t="shared" si="53"/>
        <v>0</v>
      </c>
      <c r="K207" s="119">
        <f t="shared" si="54"/>
        <v>0</v>
      </c>
      <c r="L207" s="187"/>
    </row>
    <row r="208" spans="1:12" ht="42.75" customHeight="1">
      <c r="A208" s="90"/>
      <c r="B208" s="205" t="s">
        <v>344</v>
      </c>
      <c r="C208" s="23" t="s">
        <v>277</v>
      </c>
      <c r="D208" s="37">
        <v>1</v>
      </c>
      <c r="E208" s="48" t="s">
        <v>110</v>
      </c>
      <c r="F208" s="147"/>
      <c r="G208" s="214"/>
      <c r="H208" s="111">
        <f t="shared" si="51"/>
        <v>0</v>
      </c>
      <c r="I208" s="29">
        <f t="shared" si="52"/>
        <v>0</v>
      </c>
      <c r="J208" s="29">
        <f t="shared" si="53"/>
        <v>0</v>
      </c>
      <c r="K208" s="119">
        <f t="shared" si="54"/>
        <v>0</v>
      </c>
      <c r="L208" s="187"/>
    </row>
    <row r="209" spans="1:12" ht="28.5" customHeight="1">
      <c r="A209" s="90"/>
      <c r="B209" s="205" t="s">
        <v>345</v>
      </c>
      <c r="C209" s="23" t="s">
        <v>279</v>
      </c>
      <c r="D209" s="37">
        <v>1</v>
      </c>
      <c r="E209" s="48" t="s">
        <v>9</v>
      </c>
      <c r="F209" s="38"/>
      <c r="G209" s="38"/>
      <c r="H209" s="111">
        <f t="shared" si="51"/>
        <v>0</v>
      </c>
      <c r="I209" s="29">
        <f t="shared" si="52"/>
        <v>0</v>
      </c>
      <c r="J209" s="29">
        <f t="shared" si="53"/>
        <v>0</v>
      </c>
      <c r="K209" s="119">
        <f t="shared" si="54"/>
        <v>0</v>
      </c>
      <c r="L209" s="187"/>
    </row>
    <row r="210" spans="1:12" ht="28.5" customHeight="1">
      <c r="A210" s="90"/>
      <c r="B210" s="205" t="s">
        <v>346</v>
      </c>
      <c r="C210" s="23" t="s">
        <v>291</v>
      </c>
      <c r="D210" s="37">
        <v>1</v>
      </c>
      <c r="E210" s="48" t="s">
        <v>9</v>
      </c>
      <c r="F210" s="38"/>
      <c r="G210" s="38"/>
      <c r="H210" s="111">
        <f t="shared" si="51"/>
        <v>0</v>
      </c>
      <c r="I210" s="29">
        <f t="shared" si="52"/>
        <v>0</v>
      </c>
      <c r="J210" s="29">
        <f t="shared" si="53"/>
        <v>0</v>
      </c>
      <c r="K210" s="119">
        <f t="shared" si="54"/>
        <v>0</v>
      </c>
      <c r="L210" s="187"/>
    </row>
    <row r="211" spans="1:12" ht="13.5" customHeight="1">
      <c r="A211" s="90"/>
      <c r="B211" s="110" t="s">
        <v>131</v>
      </c>
      <c r="C211" s="153" t="s">
        <v>347</v>
      </c>
      <c r="D211" s="37"/>
      <c r="E211" s="30"/>
      <c r="F211" s="29"/>
      <c r="G211" s="29"/>
      <c r="H211" s="29"/>
      <c r="I211" s="29"/>
      <c r="J211" s="29"/>
      <c r="K211" s="120"/>
      <c r="L211" s="187"/>
    </row>
    <row r="212" spans="1:12" ht="40.5" customHeight="1">
      <c r="A212" s="121"/>
      <c r="B212" s="205" t="s">
        <v>138</v>
      </c>
      <c r="C212" s="205" t="s">
        <v>307</v>
      </c>
      <c r="D212" s="64">
        <v>1</v>
      </c>
      <c r="E212" s="64" t="s">
        <v>9</v>
      </c>
      <c r="F212" s="147"/>
      <c r="G212" s="214"/>
      <c r="H212" s="111">
        <f aca="true" t="shared" si="55" ref="H212:H225">SUM(F212:G212)*D212</f>
        <v>0</v>
      </c>
      <c r="I212" s="29">
        <f aca="true" t="shared" si="56" ref="I212:I224">TRUNC(F212*(1+$K$4),2)</f>
        <v>0</v>
      </c>
      <c r="J212" s="29">
        <f aca="true" t="shared" si="57" ref="J212:J225">TRUNC(G212*(1+$K$4),2)</f>
        <v>0</v>
      </c>
      <c r="K212" s="206">
        <f aca="true" t="shared" si="58" ref="K212:K225">SUM(I212:J212)*D212</f>
        <v>0</v>
      </c>
      <c r="L212" s="187"/>
    </row>
    <row r="213" spans="1:12" ht="29.25" customHeight="1">
      <c r="A213" s="121"/>
      <c r="B213" s="205" t="s">
        <v>348</v>
      </c>
      <c r="C213" s="205" t="s">
        <v>309</v>
      </c>
      <c r="D213" s="64">
        <v>6</v>
      </c>
      <c r="E213" s="64" t="s">
        <v>14</v>
      </c>
      <c r="F213" s="147"/>
      <c r="G213" s="214"/>
      <c r="H213" s="111">
        <f t="shared" si="55"/>
        <v>0</v>
      </c>
      <c r="I213" s="29">
        <f t="shared" si="56"/>
        <v>0</v>
      </c>
      <c r="J213" s="29">
        <f t="shared" si="57"/>
        <v>0</v>
      </c>
      <c r="K213" s="206">
        <f t="shared" si="58"/>
        <v>0</v>
      </c>
      <c r="L213" s="187"/>
    </row>
    <row r="214" spans="1:12" ht="59.25" customHeight="1">
      <c r="A214" s="121"/>
      <c r="B214" s="205" t="s">
        <v>349</v>
      </c>
      <c r="C214" s="205" t="s">
        <v>319</v>
      </c>
      <c r="D214" s="64">
        <v>1</v>
      </c>
      <c r="E214" s="64" t="s">
        <v>9</v>
      </c>
      <c r="F214" s="147"/>
      <c r="G214" s="214"/>
      <c r="H214" s="111">
        <f t="shared" si="55"/>
        <v>0</v>
      </c>
      <c r="I214" s="29">
        <f t="shared" si="56"/>
        <v>0</v>
      </c>
      <c r="J214" s="29">
        <f t="shared" si="57"/>
        <v>0</v>
      </c>
      <c r="K214" s="206">
        <f t="shared" si="58"/>
        <v>0</v>
      </c>
      <c r="L214" s="187"/>
    </row>
    <row r="215" spans="1:12" ht="13.5" customHeight="1">
      <c r="A215" s="90"/>
      <c r="B215" s="205" t="s">
        <v>350</v>
      </c>
      <c r="C215" s="23" t="s">
        <v>351</v>
      </c>
      <c r="D215" s="37">
        <v>30</v>
      </c>
      <c r="E215" s="48" t="s">
        <v>14</v>
      </c>
      <c r="F215" s="38"/>
      <c r="G215" s="38"/>
      <c r="H215" s="111">
        <f t="shared" si="55"/>
        <v>0</v>
      </c>
      <c r="I215" s="29">
        <f t="shared" si="56"/>
        <v>0</v>
      </c>
      <c r="J215" s="29">
        <f t="shared" si="57"/>
        <v>0</v>
      </c>
      <c r="K215" s="119">
        <f t="shared" si="58"/>
        <v>0</v>
      </c>
      <c r="L215" s="187"/>
    </row>
    <row r="216" spans="1:12" ht="30" customHeight="1">
      <c r="A216" s="90"/>
      <c r="B216" s="205" t="s">
        <v>352</v>
      </c>
      <c r="C216" s="23" t="s">
        <v>150</v>
      </c>
      <c r="D216" s="37">
        <v>6</v>
      </c>
      <c r="E216" s="48" t="s">
        <v>14</v>
      </c>
      <c r="F216" s="38"/>
      <c r="G216" s="38"/>
      <c r="H216" s="111">
        <f t="shared" si="55"/>
        <v>0</v>
      </c>
      <c r="I216" s="29">
        <f t="shared" si="56"/>
        <v>0</v>
      </c>
      <c r="J216" s="29">
        <f t="shared" si="57"/>
        <v>0</v>
      </c>
      <c r="K216" s="119">
        <f t="shared" si="58"/>
        <v>0</v>
      </c>
      <c r="L216" s="187"/>
    </row>
    <row r="217" spans="1:12" ht="13.5" customHeight="1">
      <c r="A217" s="90"/>
      <c r="B217" s="205" t="s">
        <v>353</v>
      </c>
      <c r="C217" s="23" t="s">
        <v>151</v>
      </c>
      <c r="D217" s="37">
        <v>2</v>
      </c>
      <c r="E217" s="48" t="s">
        <v>110</v>
      </c>
      <c r="F217" s="38"/>
      <c r="G217" s="38"/>
      <c r="H217" s="111">
        <f t="shared" si="55"/>
        <v>0</v>
      </c>
      <c r="I217" s="29">
        <f t="shared" si="56"/>
        <v>0</v>
      </c>
      <c r="J217" s="29">
        <f t="shared" si="57"/>
        <v>0</v>
      </c>
      <c r="K217" s="119">
        <f t="shared" si="58"/>
        <v>0</v>
      </c>
      <c r="L217" s="187"/>
    </row>
    <row r="218" spans="1:12" ht="29.25" customHeight="1">
      <c r="A218" s="90"/>
      <c r="B218" s="205" t="s">
        <v>354</v>
      </c>
      <c r="C218" s="23" t="s">
        <v>326</v>
      </c>
      <c r="D218" s="37">
        <v>4</v>
      </c>
      <c r="E218" s="48" t="s">
        <v>110</v>
      </c>
      <c r="F218" s="38"/>
      <c r="G218" s="38"/>
      <c r="H218" s="111">
        <f t="shared" si="55"/>
        <v>0</v>
      </c>
      <c r="I218" s="29">
        <f t="shared" si="56"/>
        <v>0</v>
      </c>
      <c r="J218" s="29">
        <f t="shared" si="57"/>
        <v>0</v>
      </c>
      <c r="K218" s="119">
        <f t="shared" si="58"/>
        <v>0</v>
      </c>
      <c r="L218" s="187"/>
    </row>
    <row r="219" spans="1:12" ht="62.25" customHeight="1">
      <c r="A219" s="90"/>
      <c r="B219" s="205" t="s">
        <v>355</v>
      </c>
      <c r="C219" s="23" t="s">
        <v>328</v>
      </c>
      <c r="D219" s="37">
        <v>4</v>
      </c>
      <c r="E219" s="48" t="s">
        <v>9</v>
      </c>
      <c r="F219" s="38"/>
      <c r="G219" s="38"/>
      <c r="H219" s="111">
        <f t="shared" si="55"/>
        <v>0</v>
      </c>
      <c r="I219" s="29">
        <f t="shared" si="56"/>
        <v>0</v>
      </c>
      <c r="J219" s="29">
        <f t="shared" si="57"/>
        <v>0</v>
      </c>
      <c r="K219" s="119">
        <f t="shared" si="58"/>
        <v>0</v>
      </c>
      <c r="L219" s="187"/>
    </row>
    <row r="220" spans="1:12" ht="13.5" customHeight="1">
      <c r="A220" s="90"/>
      <c r="B220" s="205" t="s">
        <v>356</v>
      </c>
      <c r="C220" s="23" t="s">
        <v>357</v>
      </c>
      <c r="D220" s="37">
        <v>6</v>
      </c>
      <c r="E220" s="48" t="s">
        <v>14</v>
      </c>
      <c r="F220" s="38"/>
      <c r="G220" s="38"/>
      <c r="H220" s="111">
        <f t="shared" si="55"/>
        <v>0</v>
      </c>
      <c r="I220" s="29">
        <f t="shared" si="56"/>
        <v>0</v>
      </c>
      <c r="J220" s="29">
        <f t="shared" si="57"/>
        <v>0</v>
      </c>
      <c r="K220" s="119">
        <f t="shared" si="58"/>
        <v>0</v>
      </c>
      <c r="L220" s="187"/>
    </row>
    <row r="221" spans="1:12" ht="29.25" customHeight="1">
      <c r="A221" s="90"/>
      <c r="B221" s="205" t="s">
        <v>358</v>
      </c>
      <c r="C221" s="113" t="s">
        <v>359</v>
      </c>
      <c r="D221" s="37">
        <v>1</v>
      </c>
      <c r="E221" s="48" t="s">
        <v>9</v>
      </c>
      <c r="F221" s="38"/>
      <c r="G221" s="38"/>
      <c r="H221" s="111">
        <f t="shared" si="55"/>
        <v>0</v>
      </c>
      <c r="I221" s="29">
        <f t="shared" si="56"/>
        <v>0</v>
      </c>
      <c r="J221" s="29">
        <f t="shared" si="57"/>
        <v>0</v>
      </c>
      <c r="K221" s="119">
        <f t="shared" si="58"/>
        <v>0</v>
      </c>
      <c r="L221" s="187"/>
    </row>
    <row r="222" spans="1:12" ht="13.5" customHeight="1">
      <c r="A222" s="90"/>
      <c r="B222" s="205" t="s">
        <v>360</v>
      </c>
      <c r="C222" s="23" t="s">
        <v>342</v>
      </c>
      <c r="D222" s="37">
        <v>1</v>
      </c>
      <c r="E222" s="48" t="s">
        <v>9</v>
      </c>
      <c r="F222" s="38"/>
      <c r="G222" s="38"/>
      <c r="H222" s="111">
        <f t="shared" si="55"/>
        <v>0</v>
      </c>
      <c r="I222" s="29">
        <f t="shared" si="56"/>
        <v>0</v>
      </c>
      <c r="J222" s="29">
        <f t="shared" si="57"/>
        <v>0</v>
      </c>
      <c r="K222" s="119">
        <f t="shared" si="58"/>
        <v>0</v>
      </c>
      <c r="L222" s="187"/>
    </row>
    <row r="223" spans="1:12" ht="13.5" customHeight="1">
      <c r="A223" s="90"/>
      <c r="B223" s="205" t="s">
        <v>361</v>
      </c>
      <c r="C223" s="23" t="s">
        <v>152</v>
      </c>
      <c r="D223" s="37">
        <v>120</v>
      </c>
      <c r="E223" s="48" t="s">
        <v>14</v>
      </c>
      <c r="F223" s="38"/>
      <c r="G223" s="38"/>
      <c r="H223" s="111">
        <f t="shared" si="55"/>
        <v>0</v>
      </c>
      <c r="I223" s="29">
        <f t="shared" si="56"/>
        <v>0</v>
      </c>
      <c r="J223" s="29">
        <f t="shared" si="57"/>
        <v>0</v>
      </c>
      <c r="K223" s="119">
        <f t="shared" si="58"/>
        <v>0</v>
      </c>
      <c r="L223" s="187"/>
    </row>
    <row r="224" spans="1:12" ht="29.25" customHeight="1">
      <c r="A224" s="90"/>
      <c r="B224" s="205" t="s">
        <v>362</v>
      </c>
      <c r="C224" s="23" t="s">
        <v>363</v>
      </c>
      <c r="D224" s="37">
        <v>1</v>
      </c>
      <c r="E224" s="48" t="s">
        <v>9</v>
      </c>
      <c r="F224" s="38"/>
      <c r="G224" s="38"/>
      <c r="H224" s="111">
        <f t="shared" si="55"/>
        <v>0</v>
      </c>
      <c r="I224" s="29">
        <f t="shared" si="56"/>
        <v>0</v>
      </c>
      <c r="J224" s="29">
        <f t="shared" si="57"/>
        <v>0</v>
      </c>
      <c r="K224" s="119">
        <f t="shared" si="58"/>
        <v>0</v>
      </c>
      <c r="L224" s="187"/>
    </row>
    <row r="225" spans="1:12" ht="41.25" customHeight="1">
      <c r="A225" s="90"/>
      <c r="B225" s="205" t="s">
        <v>364</v>
      </c>
      <c r="C225" s="23" t="s">
        <v>365</v>
      </c>
      <c r="D225" s="30">
        <v>1</v>
      </c>
      <c r="E225" s="48" t="s">
        <v>134</v>
      </c>
      <c r="F225" s="29" t="s">
        <v>13</v>
      </c>
      <c r="G225" s="38"/>
      <c r="H225" s="111">
        <f t="shared" si="55"/>
        <v>0</v>
      </c>
      <c r="I225" s="29" t="str">
        <f>IF(F225="x,xx","x,xx",TRUNC(F224*(1+$K$4),2))</f>
        <v>x,xx</v>
      </c>
      <c r="J225" s="29">
        <f t="shared" si="57"/>
        <v>0</v>
      </c>
      <c r="K225" s="119">
        <f t="shared" si="58"/>
        <v>0</v>
      </c>
      <c r="L225" s="187"/>
    </row>
    <row r="226" spans="1:12" ht="45" customHeight="1">
      <c r="A226" s="90"/>
      <c r="B226" s="205" t="s">
        <v>366</v>
      </c>
      <c r="C226" s="23" t="s">
        <v>367</v>
      </c>
      <c r="D226" s="30">
        <v>1</v>
      </c>
      <c r="E226" s="48" t="s">
        <v>134</v>
      </c>
      <c r="F226" s="29" t="s">
        <v>13</v>
      </c>
      <c r="G226" s="38"/>
      <c r="H226" s="111">
        <f aca="true" t="shared" si="59" ref="H226:H231">SUM(F226:G226)*D226</f>
        <v>0</v>
      </c>
      <c r="I226" s="29" t="str">
        <f>IF(F226="x,xx","x,xx",TRUNC(F225*(1+$K$4),2))</f>
        <v>x,xx</v>
      </c>
      <c r="J226" s="29">
        <f aca="true" t="shared" si="60" ref="J226:J231">TRUNC(G226*(1+$K$4),2)</f>
        <v>0</v>
      </c>
      <c r="K226" s="119">
        <f aca="true" t="shared" si="61" ref="K226:K231">SUM(I226:J226)*D226</f>
        <v>0</v>
      </c>
      <c r="L226" s="187"/>
    </row>
    <row r="227" spans="1:12" ht="34.5" customHeight="1">
      <c r="A227" s="90"/>
      <c r="B227" s="205" t="s">
        <v>368</v>
      </c>
      <c r="C227" s="23" t="s">
        <v>369</v>
      </c>
      <c r="D227" s="30">
        <v>1</v>
      </c>
      <c r="E227" s="48" t="s">
        <v>134</v>
      </c>
      <c r="F227" s="29" t="s">
        <v>13</v>
      </c>
      <c r="G227" s="38"/>
      <c r="H227" s="111">
        <f t="shared" si="59"/>
        <v>0</v>
      </c>
      <c r="I227" s="29" t="str">
        <f>IF(F227="x,xx","x,xx",TRUNC(F226*(1+$K$4),2))</f>
        <v>x,xx</v>
      </c>
      <c r="J227" s="29">
        <f t="shared" si="60"/>
        <v>0</v>
      </c>
      <c r="K227" s="119">
        <f t="shared" si="61"/>
        <v>0</v>
      </c>
      <c r="L227" s="187"/>
    </row>
    <row r="228" spans="1:12" ht="13.5" customHeight="1">
      <c r="A228" s="90"/>
      <c r="B228" s="205" t="s">
        <v>370</v>
      </c>
      <c r="C228" s="23" t="s">
        <v>158</v>
      </c>
      <c r="D228" s="37">
        <v>1</v>
      </c>
      <c r="E228" s="48" t="s">
        <v>9</v>
      </c>
      <c r="F228" s="38"/>
      <c r="G228" s="38"/>
      <c r="H228" s="111">
        <f t="shared" si="59"/>
        <v>0</v>
      </c>
      <c r="I228" s="29">
        <f>TRUNC(F228*(1+$K$4),2)</f>
        <v>0</v>
      </c>
      <c r="J228" s="29">
        <f t="shared" si="60"/>
        <v>0</v>
      </c>
      <c r="K228" s="119">
        <f t="shared" si="61"/>
        <v>0</v>
      </c>
      <c r="L228" s="187"/>
    </row>
    <row r="229" spans="1:12" ht="13.5" customHeight="1">
      <c r="A229" s="90"/>
      <c r="B229" s="205" t="s">
        <v>371</v>
      </c>
      <c r="C229" s="23" t="s">
        <v>159</v>
      </c>
      <c r="D229" s="37">
        <v>1</v>
      </c>
      <c r="E229" s="48" t="s">
        <v>9</v>
      </c>
      <c r="F229" s="38"/>
      <c r="G229" s="38"/>
      <c r="H229" s="111">
        <f t="shared" si="59"/>
        <v>0</v>
      </c>
      <c r="I229" s="29">
        <f>TRUNC(F229*(1+$K$4),2)</f>
        <v>0</v>
      </c>
      <c r="J229" s="29">
        <f t="shared" si="60"/>
        <v>0</v>
      </c>
      <c r="K229" s="119">
        <f t="shared" si="61"/>
        <v>0</v>
      </c>
      <c r="L229" s="187"/>
    </row>
    <row r="230" spans="1:12" ht="13.5" customHeight="1">
      <c r="A230" s="90"/>
      <c r="B230" s="205" t="s">
        <v>372</v>
      </c>
      <c r="C230" s="23" t="s">
        <v>153</v>
      </c>
      <c r="D230" s="37">
        <v>3</v>
      </c>
      <c r="E230" s="48" t="s">
        <v>9</v>
      </c>
      <c r="F230" s="38"/>
      <c r="G230" s="38"/>
      <c r="H230" s="111">
        <f t="shared" si="59"/>
        <v>0</v>
      </c>
      <c r="I230" s="29">
        <f>TRUNC(F230*(1+$K$4),2)</f>
        <v>0</v>
      </c>
      <c r="J230" s="29">
        <f t="shared" si="60"/>
        <v>0</v>
      </c>
      <c r="K230" s="119">
        <f t="shared" si="61"/>
        <v>0</v>
      </c>
      <c r="L230" s="187"/>
    </row>
    <row r="231" spans="1:12" ht="13.5" customHeight="1">
      <c r="A231" s="90"/>
      <c r="B231" s="205" t="s">
        <v>373</v>
      </c>
      <c r="C231" s="23" t="s">
        <v>154</v>
      </c>
      <c r="D231" s="37">
        <v>3</v>
      </c>
      <c r="E231" s="48" t="s">
        <v>9</v>
      </c>
      <c r="F231" s="38"/>
      <c r="G231" s="38"/>
      <c r="H231" s="111">
        <f t="shared" si="59"/>
        <v>0</v>
      </c>
      <c r="I231" s="29">
        <f>TRUNC(F231*(1+$K$4),2)</f>
        <v>0</v>
      </c>
      <c r="J231" s="29">
        <f t="shared" si="60"/>
        <v>0</v>
      </c>
      <c r="K231" s="119">
        <f t="shared" si="61"/>
        <v>0</v>
      </c>
      <c r="L231" s="187"/>
    </row>
    <row r="232" spans="1:12" ht="13.5" customHeight="1">
      <c r="A232" s="92"/>
      <c r="B232" s="45"/>
      <c r="C232" s="46" t="s">
        <v>155</v>
      </c>
      <c r="D232" s="131"/>
      <c r="E232" s="62"/>
      <c r="F232" s="11">
        <f>SUMPRODUCT(D156:D231,F156:F231)</f>
        <v>0</v>
      </c>
      <c r="G232" s="11">
        <f>SUMPRODUCT(D156:D231,G156:G231)</f>
        <v>0</v>
      </c>
      <c r="H232" s="11">
        <f>SUM(H156:H231)</f>
        <v>0</v>
      </c>
      <c r="I232" s="11">
        <f>SUMPRODUCT(D156:D231,I156:I231)</f>
        <v>0</v>
      </c>
      <c r="J232" s="11">
        <f>SUMPRODUCT(D156:D231,J156:J231)</f>
        <v>0</v>
      </c>
      <c r="K232" s="93">
        <f>SUM(K156:K231)</f>
        <v>0</v>
      </c>
      <c r="L232" s="187"/>
    </row>
    <row r="233" spans="1:12" ht="13.5" customHeight="1">
      <c r="A233" s="132"/>
      <c r="B233" s="133" t="s">
        <v>130</v>
      </c>
      <c r="C233" s="134" t="s">
        <v>160</v>
      </c>
      <c r="D233" s="135"/>
      <c r="E233" s="136"/>
      <c r="F233" s="137"/>
      <c r="G233" s="137"/>
      <c r="H233" s="138"/>
      <c r="I233" s="137"/>
      <c r="J233" s="137"/>
      <c r="K233" s="139"/>
      <c r="L233" s="187"/>
    </row>
    <row r="234" spans="1:12" ht="13.5" customHeight="1">
      <c r="A234" s="90"/>
      <c r="B234" s="108">
        <v>1</v>
      </c>
      <c r="C234" s="2" t="s">
        <v>374</v>
      </c>
      <c r="D234" s="30">
        <v>1</v>
      </c>
      <c r="E234" s="59" t="s">
        <v>134</v>
      </c>
      <c r="F234" s="38"/>
      <c r="G234" s="60"/>
      <c r="H234" s="55">
        <f>SUM(F234:G234)*D234</f>
        <v>0</v>
      </c>
      <c r="I234" s="29">
        <f>TRUNC(F234*(1+$K$4),2)</f>
        <v>0</v>
      </c>
      <c r="J234" s="29">
        <f>TRUNC(G234*(1+$K$4),2)</f>
        <v>0</v>
      </c>
      <c r="K234" s="91">
        <f>SUM(I234:J234)*D234</f>
        <v>0</v>
      </c>
      <c r="L234" s="187"/>
    </row>
    <row r="235" spans="1:12" ht="13.5" customHeight="1">
      <c r="A235" s="90"/>
      <c r="B235" s="108">
        <v>2</v>
      </c>
      <c r="C235" s="2" t="s">
        <v>161</v>
      </c>
      <c r="D235" s="30">
        <v>24</v>
      </c>
      <c r="E235" s="59" t="s">
        <v>9</v>
      </c>
      <c r="F235" s="38"/>
      <c r="G235" s="60"/>
      <c r="H235" s="55">
        <f>SUM(F235:G235)*D235</f>
        <v>0</v>
      </c>
      <c r="I235" s="29">
        <f>TRUNC(F235*(1+$K$4),2)</f>
        <v>0</v>
      </c>
      <c r="J235" s="29">
        <f>TRUNC(G235*(1+$K$4),2)</f>
        <v>0</v>
      </c>
      <c r="K235" s="91">
        <f>SUM(I235:J235)*D235</f>
        <v>0</v>
      </c>
      <c r="L235" s="187"/>
    </row>
    <row r="236" spans="1:12" ht="28.5" customHeight="1">
      <c r="A236" s="90"/>
      <c r="B236" s="108">
        <v>3</v>
      </c>
      <c r="C236" s="2" t="s">
        <v>375</v>
      </c>
      <c r="D236" s="30">
        <v>1</v>
      </c>
      <c r="E236" s="59" t="s">
        <v>134</v>
      </c>
      <c r="F236" s="29" t="s">
        <v>13</v>
      </c>
      <c r="G236" s="60"/>
      <c r="H236" s="55">
        <f>SUM(F236:G236)*D236</f>
        <v>0</v>
      </c>
      <c r="I236" s="29" t="str">
        <f>IF(F236="x,xx","x,xx",ROUND(F236*(1+$K$4),2))</f>
        <v>x,xx</v>
      </c>
      <c r="J236" s="29">
        <f>TRUNC(G236*(1+$K$4),2)</f>
        <v>0</v>
      </c>
      <c r="K236" s="91">
        <f>SUM(I236:J236)*D236</f>
        <v>0</v>
      </c>
      <c r="L236" s="187"/>
    </row>
    <row r="237" spans="1:12" ht="28.5" customHeight="1">
      <c r="A237" s="90"/>
      <c r="B237" s="108">
        <v>4</v>
      </c>
      <c r="C237" s="2" t="s">
        <v>376</v>
      </c>
      <c r="D237" s="30">
        <v>1</v>
      </c>
      <c r="E237" s="59" t="s">
        <v>134</v>
      </c>
      <c r="F237" s="29" t="s">
        <v>13</v>
      </c>
      <c r="G237" s="60"/>
      <c r="H237" s="55">
        <f>SUM(F237:G237)*D237</f>
        <v>0</v>
      </c>
      <c r="I237" s="29" t="str">
        <f>IF(F237="x,xx","x,xx",ROUND(F237*(1+$K$4),2))</f>
        <v>x,xx</v>
      </c>
      <c r="J237" s="29">
        <f>TRUNC(G237*(1+$K$4),2)</f>
        <v>0</v>
      </c>
      <c r="K237" s="91">
        <f>SUM(I237:J237)*D237</f>
        <v>0</v>
      </c>
      <c r="L237" s="187"/>
    </row>
    <row r="238" spans="1:12" ht="13.5" customHeight="1">
      <c r="A238" s="90"/>
      <c r="B238" s="108">
        <v>5</v>
      </c>
      <c r="C238" s="2" t="s">
        <v>377</v>
      </c>
      <c r="D238" s="30">
        <v>10</v>
      </c>
      <c r="E238" s="59" t="s">
        <v>9</v>
      </c>
      <c r="F238" s="29" t="s">
        <v>13</v>
      </c>
      <c r="G238" s="60"/>
      <c r="H238" s="55">
        <f>SUM(F238:G238)*D238</f>
        <v>0</v>
      </c>
      <c r="I238" s="29" t="str">
        <f>IF(F238="x,xx","x,xx",ROUND(F238*(1+$K$4),2))</f>
        <v>x,xx</v>
      </c>
      <c r="J238" s="29">
        <f>TRUNC(G238*(1+$K$4),2)</f>
        <v>0</v>
      </c>
      <c r="K238" s="91">
        <f>SUM(I238:J238)*D238</f>
        <v>0</v>
      </c>
      <c r="L238" s="187"/>
    </row>
    <row r="239" spans="1:12" ht="13.5" customHeight="1">
      <c r="A239" s="90"/>
      <c r="B239" s="56"/>
      <c r="C239" s="102" t="s">
        <v>162</v>
      </c>
      <c r="D239" s="30"/>
      <c r="E239" s="30"/>
      <c r="F239" s="51">
        <f>SUMPRODUCT(D234:D238,F234:F238)</f>
        <v>0</v>
      </c>
      <c r="G239" s="51">
        <f>SUMPRODUCT(D234:D238,G234:G238)</f>
        <v>0</v>
      </c>
      <c r="H239" s="103">
        <f>SUM(H234:H238)</f>
        <v>0</v>
      </c>
      <c r="I239" s="103">
        <f>SUMPRODUCT(D234:D238,I234:I238)</f>
        <v>0</v>
      </c>
      <c r="J239" s="103">
        <f>SUMPRODUCT(D234:D238,J234:J238)</f>
        <v>0</v>
      </c>
      <c r="K239" s="104">
        <f>SUM(K234:K238)</f>
        <v>0</v>
      </c>
      <c r="L239" s="187"/>
    </row>
    <row r="240" spans="1:12" ht="13.5" customHeight="1">
      <c r="A240" s="132"/>
      <c r="B240" s="140"/>
      <c r="C240" s="141" t="s">
        <v>381</v>
      </c>
      <c r="D240" s="142"/>
      <c r="E240" s="142"/>
      <c r="F240" s="137">
        <f aca="true" t="shared" si="62" ref="F240:K240">SUM(F239,F232,F152)</f>
        <v>0</v>
      </c>
      <c r="G240" s="137">
        <f t="shared" si="62"/>
        <v>0</v>
      </c>
      <c r="H240" s="137">
        <f t="shared" si="62"/>
        <v>0</v>
      </c>
      <c r="I240" s="137">
        <f t="shared" si="62"/>
        <v>0</v>
      </c>
      <c r="J240" s="137">
        <f t="shared" si="62"/>
        <v>0</v>
      </c>
      <c r="K240" s="143">
        <f t="shared" si="62"/>
        <v>0</v>
      </c>
      <c r="L240" s="187"/>
    </row>
    <row r="241" spans="1:12" ht="13.5" customHeight="1">
      <c r="A241" s="92"/>
      <c r="B241" s="115" t="s">
        <v>378</v>
      </c>
      <c r="C241" s="10" t="s">
        <v>379</v>
      </c>
      <c r="D241" s="10"/>
      <c r="E241" s="10"/>
      <c r="F241" s="10"/>
      <c r="G241" s="10"/>
      <c r="H241" s="10"/>
      <c r="I241" s="10"/>
      <c r="J241" s="10"/>
      <c r="K241" s="122"/>
      <c r="L241" s="187"/>
    </row>
    <row r="242" spans="1:12" ht="13.5" customHeight="1">
      <c r="A242" s="78"/>
      <c r="B242" s="8"/>
      <c r="C242" s="117" t="s">
        <v>234</v>
      </c>
      <c r="D242" s="117"/>
      <c r="E242" s="117"/>
      <c r="F242" s="117"/>
      <c r="G242" s="117"/>
      <c r="H242" s="117"/>
      <c r="I242" s="117"/>
      <c r="J242" s="117"/>
      <c r="K242" s="123"/>
      <c r="L242" s="187"/>
    </row>
    <row r="243" spans="1:12" ht="13.5" customHeight="1">
      <c r="A243" s="97"/>
      <c r="B243" s="130">
        <v>1</v>
      </c>
      <c r="C243" s="151" t="s">
        <v>235</v>
      </c>
      <c r="D243" s="98"/>
      <c r="E243" s="99"/>
      <c r="F243" s="100"/>
      <c r="G243" s="100"/>
      <c r="H243" s="100"/>
      <c r="I243" s="100"/>
      <c r="J243" s="100"/>
      <c r="K243" s="101"/>
      <c r="L243" s="187"/>
    </row>
    <row r="244" spans="1:12" ht="29.25" customHeight="1">
      <c r="A244" s="83"/>
      <c r="B244" s="31" t="s">
        <v>0</v>
      </c>
      <c r="C244" s="207" t="s">
        <v>236</v>
      </c>
      <c r="D244" s="118">
        <v>5</v>
      </c>
      <c r="E244" s="116" t="s">
        <v>9</v>
      </c>
      <c r="F244" s="38"/>
      <c r="G244" s="38"/>
      <c r="H244" s="55">
        <f>SUM(F244:G244)*D244</f>
        <v>0</v>
      </c>
      <c r="I244" s="29">
        <f aca="true" t="shared" si="63" ref="I244:J246">TRUNC(F244*(1+$K$4)/(1),2)</f>
        <v>0</v>
      </c>
      <c r="J244" s="29">
        <f t="shared" si="63"/>
        <v>0</v>
      </c>
      <c r="K244" s="91">
        <f>SUM(I244:J244)*D244</f>
        <v>0</v>
      </c>
      <c r="L244" s="187"/>
    </row>
    <row r="245" spans="1:12" ht="30" customHeight="1">
      <c r="A245" s="83"/>
      <c r="B245" s="31" t="s">
        <v>107</v>
      </c>
      <c r="C245" s="207" t="s">
        <v>237</v>
      </c>
      <c r="D245" s="118">
        <v>1</v>
      </c>
      <c r="E245" s="116" t="s">
        <v>9</v>
      </c>
      <c r="F245" s="38"/>
      <c r="G245" s="38"/>
      <c r="H245" s="55">
        <f>SUM(F245:G245)*D245</f>
        <v>0</v>
      </c>
      <c r="I245" s="29">
        <f t="shared" si="63"/>
        <v>0</v>
      </c>
      <c r="J245" s="29">
        <f t="shared" si="63"/>
        <v>0</v>
      </c>
      <c r="K245" s="91">
        <f>SUM(I245:J245)*D245</f>
        <v>0</v>
      </c>
      <c r="L245" s="187"/>
    </row>
    <row r="246" spans="1:12" ht="30" customHeight="1">
      <c r="A246" s="83"/>
      <c r="B246" s="31" t="s">
        <v>238</v>
      </c>
      <c r="C246" s="6" t="s">
        <v>239</v>
      </c>
      <c r="D246" s="118">
        <v>60</v>
      </c>
      <c r="E246" s="116" t="s">
        <v>14</v>
      </c>
      <c r="F246" s="38"/>
      <c r="G246" s="38"/>
      <c r="H246" s="55">
        <f>SUM(F246:G246)*D246</f>
        <v>0</v>
      </c>
      <c r="I246" s="29">
        <f t="shared" si="63"/>
        <v>0</v>
      </c>
      <c r="J246" s="29">
        <f t="shared" si="63"/>
        <v>0</v>
      </c>
      <c r="K246" s="91">
        <f>SUM(I246:J246)*D246</f>
        <v>0</v>
      </c>
      <c r="L246" s="187"/>
    </row>
    <row r="247" spans="1:12" ht="13.5" customHeight="1">
      <c r="A247" s="144"/>
      <c r="B247" s="140"/>
      <c r="C247" s="141" t="s">
        <v>382</v>
      </c>
      <c r="D247" s="145"/>
      <c r="E247" s="145"/>
      <c r="F247" s="137">
        <f>SUMPRODUCT(D244:D246,F244:F246)</f>
        <v>0</v>
      </c>
      <c r="G247" s="137">
        <f>SUMPRODUCT(D244:D246,G244:G246)</f>
        <v>0</v>
      </c>
      <c r="H247" s="137">
        <f>SUM(H244:H246)</f>
        <v>0</v>
      </c>
      <c r="I247" s="137">
        <f>SUMPRODUCT(D244:D246,I244:I246)</f>
        <v>0</v>
      </c>
      <c r="J247" s="137">
        <f>SUMPRODUCT(D244:D246,J244:J246)</f>
        <v>0</v>
      </c>
      <c r="K247" s="143">
        <f>SUM(K244:K246)</f>
        <v>0</v>
      </c>
      <c r="L247" s="187"/>
    </row>
    <row r="248" spans="1:12" ht="13.5" customHeight="1">
      <c r="A248" s="78"/>
      <c r="B248" s="8"/>
      <c r="C248" s="117" t="s">
        <v>240</v>
      </c>
      <c r="D248" s="117"/>
      <c r="E248" s="117"/>
      <c r="F248" s="117"/>
      <c r="G248" s="117"/>
      <c r="H248" s="117"/>
      <c r="I248" s="117"/>
      <c r="J248" s="117"/>
      <c r="K248" s="123"/>
      <c r="L248" s="187"/>
    </row>
    <row r="249" spans="1:12" ht="13.5" customHeight="1">
      <c r="A249" s="97"/>
      <c r="B249" s="130">
        <v>2</v>
      </c>
      <c r="C249" s="151" t="s">
        <v>241</v>
      </c>
      <c r="D249" s="98"/>
      <c r="E249" s="99"/>
      <c r="F249" s="100"/>
      <c r="G249" s="100"/>
      <c r="H249" s="100"/>
      <c r="I249" s="100"/>
      <c r="J249" s="100"/>
      <c r="K249" s="101"/>
      <c r="L249" s="187"/>
    </row>
    <row r="250" spans="1:12" ht="13.5" customHeight="1">
      <c r="A250" s="83"/>
      <c r="B250" s="31" t="s">
        <v>11</v>
      </c>
      <c r="C250" s="207" t="s">
        <v>242</v>
      </c>
      <c r="D250" s="118">
        <v>4</v>
      </c>
      <c r="E250" s="116" t="s">
        <v>9</v>
      </c>
      <c r="F250" s="29" t="s">
        <v>13</v>
      </c>
      <c r="G250" s="38"/>
      <c r="H250" s="55">
        <f>SUM(F250:G250)*D250</f>
        <v>0</v>
      </c>
      <c r="I250" s="29" t="s">
        <v>13</v>
      </c>
      <c r="J250" s="29">
        <f>TRUNC(G250*(1+$K$4)/(1),2)</f>
        <v>0</v>
      </c>
      <c r="K250" s="91">
        <f>SUM(I250:J250)*D250</f>
        <v>0</v>
      </c>
      <c r="L250" s="187"/>
    </row>
    <row r="251" spans="1:12" ht="13.5" customHeight="1">
      <c r="A251" s="83"/>
      <c r="B251" s="31" t="s">
        <v>18</v>
      </c>
      <c r="C251" s="207" t="s">
        <v>387</v>
      </c>
      <c r="D251" s="118">
        <v>7</v>
      </c>
      <c r="E251" s="116" t="s">
        <v>14</v>
      </c>
      <c r="F251" s="38"/>
      <c r="G251" s="38"/>
      <c r="H251" s="55">
        <f>SUM(F251:G251)*D251</f>
        <v>0</v>
      </c>
      <c r="I251" s="29">
        <f>TRUNC(F251*(1+$K$4)/(1),2)</f>
        <v>0</v>
      </c>
      <c r="J251" s="29">
        <f>TRUNC(G251*(1+$K$4)/(1),2)</f>
        <v>0</v>
      </c>
      <c r="K251" s="91">
        <f>SUM(I251:J251)*D251</f>
        <v>0</v>
      </c>
      <c r="L251" s="187"/>
    </row>
    <row r="252" spans="1:12" ht="13.5" customHeight="1">
      <c r="A252" s="144"/>
      <c r="B252" s="140"/>
      <c r="C252" s="141" t="s">
        <v>383</v>
      </c>
      <c r="D252" s="145"/>
      <c r="E252" s="145"/>
      <c r="F252" s="137">
        <f>SUMPRODUCT(D250:D251,F250:F251)</f>
        <v>0</v>
      </c>
      <c r="G252" s="137">
        <f>SUMPRODUCT(D250:D251,G250:G251)</f>
        <v>0</v>
      </c>
      <c r="H252" s="137">
        <f>SUM(H250:H251)</f>
        <v>0</v>
      </c>
      <c r="I252" s="137">
        <f>SUMPRODUCT(D250:D251,I250:I251)</f>
        <v>0</v>
      </c>
      <c r="J252" s="137">
        <f>SUMPRODUCT(D250:D251,J250:J251)</f>
        <v>0</v>
      </c>
      <c r="K252" s="143">
        <f>SUM(K250:K251)</f>
        <v>0</v>
      </c>
      <c r="L252" s="187"/>
    </row>
    <row r="253" spans="1:12" ht="13.5" customHeight="1">
      <c r="A253" s="92"/>
      <c r="B253" s="45"/>
      <c r="C253" s="46" t="s">
        <v>380</v>
      </c>
      <c r="D253" s="45"/>
      <c r="E253" s="62"/>
      <c r="F253" s="11">
        <f aca="true" t="shared" si="64" ref="F253:K253">SUM(F247,F252)</f>
        <v>0</v>
      </c>
      <c r="G253" s="11">
        <f t="shared" si="64"/>
        <v>0</v>
      </c>
      <c r="H253" s="11">
        <f t="shared" si="64"/>
        <v>0</v>
      </c>
      <c r="I253" s="11">
        <f t="shared" si="64"/>
        <v>0</v>
      </c>
      <c r="J253" s="11">
        <f t="shared" si="64"/>
        <v>0</v>
      </c>
      <c r="K253" s="93">
        <f t="shared" si="64"/>
        <v>0</v>
      </c>
      <c r="L253" s="187"/>
    </row>
    <row r="254" spans="1:11" ht="13.5" customHeight="1">
      <c r="A254" s="144"/>
      <c r="B254" s="140"/>
      <c r="C254" s="141" t="s">
        <v>15</v>
      </c>
      <c r="D254" s="145"/>
      <c r="E254" s="145"/>
      <c r="F254" s="137">
        <f aca="true" t="shared" si="65" ref="F254:K254">SUM(F253,F240,F134)</f>
        <v>0</v>
      </c>
      <c r="G254" s="137">
        <f t="shared" si="65"/>
        <v>0</v>
      </c>
      <c r="H254" s="137">
        <f t="shared" si="65"/>
        <v>0</v>
      </c>
      <c r="I254" s="137">
        <f t="shared" si="65"/>
        <v>0</v>
      </c>
      <c r="J254" s="137">
        <f t="shared" si="65"/>
        <v>0</v>
      </c>
      <c r="K254" s="143">
        <f t="shared" si="65"/>
        <v>0</v>
      </c>
    </row>
    <row r="255" spans="1:11" ht="13.5" customHeight="1">
      <c r="A255" s="95"/>
      <c r="B255" s="42"/>
      <c r="C255" s="43" t="s">
        <v>99</v>
      </c>
      <c r="D255" s="69">
        <v>5</v>
      </c>
      <c r="E255" s="44" t="s">
        <v>100</v>
      </c>
      <c r="G255" s="41">
        <f>(H254)*(D255*0.01)</f>
        <v>0</v>
      </c>
      <c r="H255" s="41">
        <f>ROUND(G255,2)</f>
        <v>0</v>
      </c>
      <c r="I255" s="41"/>
      <c r="J255" s="41">
        <f>(K254)*(D255*0.01)</f>
        <v>0</v>
      </c>
      <c r="K255" s="96">
        <f>ROUND(J255,2)</f>
        <v>0</v>
      </c>
    </row>
    <row r="256" spans="1:11" ht="13.5" customHeight="1" thickBot="1">
      <c r="A256" s="124"/>
      <c r="B256" s="125"/>
      <c r="C256" s="126" t="s">
        <v>15</v>
      </c>
      <c r="D256" s="127"/>
      <c r="E256" s="127"/>
      <c r="F256" s="128">
        <f>F254</f>
        <v>0</v>
      </c>
      <c r="G256" s="128">
        <f>G254+G255</f>
        <v>0</v>
      </c>
      <c r="H256" s="128">
        <f>H254+H255</f>
        <v>0</v>
      </c>
      <c r="I256" s="128">
        <f>I254</f>
        <v>0</v>
      </c>
      <c r="J256" s="128">
        <f>J254+J255</f>
        <v>0</v>
      </c>
      <c r="K256" s="129">
        <f>K254+K255</f>
        <v>0</v>
      </c>
    </row>
    <row r="257" spans="1:11" ht="13.5" customHeight="1">
      <c r="A257" s="70"/>
      <c r="B257" s="70"/>
      <c r="C257" s="70"/>
      <c r="D257" s="71"/>
      <c r="E257" s="70"/>
      <c r="F257" s="70"/>
      <c r="G257" s="70"/>
      <c r="H257" s="70"/>
      <c r="I257" s="70"/>
      <c r="J257" s="70"/>
      <c r="K257" s="70"/>
    </row>
    <row r="258" spans="1:11" ht="13.5" customHeight="1">
      <c r="A258" s="2"/>
      <c r="B258" s="2"/>
      <c r="C258" s="2"/>
      <c r="D258" s="54"/>
      <c r="E258" s="2"/>
      <c r="F258" s="2"/>
      <c r="G258" s="2"/>
      <c r="H258" s="2"/>
      <c r="I258" s="2"/>
      <c r="J258" s="2"/>
      <c r="K258" s="2"/>
    </row>
    <row r="259" spans="1:11" ht="13.5" customHeight="1">
      <c r="A259" s="2"/>
      <c r="B259" s="2"/>
      <c r="C259" s="2"/>
      <c r="D259" s="54"/>
      <c r="E259" s="2"/>
      <c r="F259" s="2"/>
      <c r="G259" s="2"/>
      <c r="H259" s="2"/>
      <c r="I259" s="2"/>
      <c r="J259" s="2"/>
      <c r="K259" s="2"/>
    </row>
    <row r="260" spans="1:11" ht="13.5" customHeight="1">
      <c r="A260" s="2"/>
      <c r="B260" s="2"/>
      <c r="C260" s="2"/>
      <c r="D260" s="54"/>
      <c r="E260" s="2"/>
      <c r="F260" s="2"/>
      <c r="G260" s="2"/>
      <c r="H260" s="2"/>
      <c r="I260" s="2"/>
      <c r="J260" s="2"/>
      <c r="K260" s="2"/>
    </row>
  </sheetData>
  <sheetProtection password="801C" sheet="1"/>
  <mergeCells count="27">
    <mergeCell ref="A12:A13"/>
    <mergeCell ref="B12:B13"/>
    <mergeCell ref="F12:G12"/>
    <mergeCell ref="A1:H2"/>
    <mergeCell ref="A3:H3"/>
    <mergeCell ref="A4:H4"/>
    <mergeCell ref="A9:K9"/>
    <mergeCell ref="A11:B11"/>
    <mergeCell ref="I4:J4"/>
    <mergeCell ref="A5:H5"/>
    <mergeCell ref="I6:J7"/>
    <mergeCell ref="A10:B10"/>
    <mergeCell ref="K12:K13"/>
    <mergeCell ref="C12:C13"/>
    <mergeCell ref="H12:H13"/>
    <mergeCell ref="K6:K7"/>
    <mergeCell ref="A8:H8"/>
    <mergeCell ref="A6:H6"/>
    <mergeCell ref="A7:H7"/>
    <mergeCell ref="C10:H10"/>
    <mergeCell ref="E11:H11"/>
    <mergeCell ref="E12:E13"/>
    <mergeCell ref="J10:K10"/>
    <mergeCell ref="J11:K11"/>
    <mergeCell ref="C14:K14"/>
    <mergeCell ref="I12:J12"/>
    <mergeCell ref="D12:D13"/>
  </mergeCells>
  <conditionalFormatting sqref="F135:J136 H185 F168:J170 F138:J138 H215 F146:J146 F152:J153 K240 F145:H145 J145 F147:H150 J147:J150 F232:J235 F239:J241 F253">
    <cfRule type="cellIs" priority="121" dxfId="0" operator="equal" stopIfTrue="1">
      <formula>"X,XX"</formula>
    </cfRule>
  </conditionalFormatting>
  <conditionalFormatting sqref="F176:J176">
    <cfRule type="cellIs" priority="120" dxfId="0" operator="equal" stopIfTrue="1">
      <formula>"X,XX"</formula>
    </cfRule>
  </conditionalFormatting>
  <conditionalFormatting sqref="F177:J177">
    <cfRule type="cellIs" priority="119" dxfId="0" operator="equal" stopIfTrue="1">
      <formula>"X,XX"</formula>
    </cfRule>
  </conditionalFormatting>
  <conditionalFormatting sqref="G236:H236 J236">
    <cfRule type="cellIs" priority="118" dxfId="0" operator="equal" stopIfTrue="1">
      <formula>"X,XX"</formula>
    </cfRule>
  </conditionalFormatting>
  <conditionalFormatting sqref="G137:H137 J137">
    <cfRule type="cellIs" priority="116" dxfId="0" operator="equal" stopIfTrue="1">
      <formula>"X,XX"</formula>
    </cfRule>
  </conditionalFormatting>
  <conditionalFormatting sqref="F143:J143">
    <cfRule type="cellIs" priority="117" dxfId="0" operator="equal" stopIfTrue="1">
      <formula>"X,XX"</formula>
    </cfRule>
  </conditionalFormatting>
  <conditionalFormatting sqref="F140:J140">
    <cfRule type="cellIs" priority="114" dxfId="0" operator="equal" stopIfTrue="1">
      <formula>"X,XX"</formula>
    </cfRule>
  </conditionalFormatting>
  <conditionalFormatting sqref="F139:J139">
    <cfRule type="cellIs" priority="115" dxfId="0" operator="equal" stopIfTrue="1">
      <formula>"X,XX"</formula>
    </cfRule>
  </conditionalFormatting>
  <conditionalFormatting sqref="F141:J142">
    <cfRule type="cellIs" priority="113" dxfId="0" operator="equal" stopIfTrue="1">
      <formula>"X,XX"</formula>
    </cfRule>
  </conditionalFormatting>
  <conditionalFormatting sqref="F172:J172">
    <cfRule type="cellIs" priority="104" dxfId="0" operator="equal" stopIfTrue="1">
      <formula>"X,XX"</formula>
    </cfRule>
  </conditionalFormatting>
  <conditionalFormatting sqref="G238:H238 J238">
    <cfRule type="cellIs" priority="111" dxfId="0" operator="equal" stopIfTrue="1">
      <formula>"X,XX"</formula>
    </cfRule>
  </conditionalFormatting>
  <conditionalFormatting sqref="F144:J144 I145">
    <cfRule type="cellIs" priority="110" dxfId="0" operator="equal" stopIfTrue="1">
      <formula>"X,XX"</formula>
    </cfRule>
  </conditionalFormatting>
  <conditionalFormatting sqref="G151:H151 J151">
    <cfRule type="cellIs" priority="109" dxfId="0" operator="equal" stopIfTrue="1">
      <formula>"X,XX"</formula>
    </cfRule>
  </conditionalFormatting>
  <conditionalFormatting sqref="H178:J178">
    <cfRule type="cellIs" priority="108" dxfId="0" operator="equal" stopIfTrue="1">
      <formula>"X,XX"</formula>
    </cfRule>
  </conditionalFormatting>
  <conditionalFormatting sqref="G174:H174 J174">
    <cfRule type="cellIs" priority="97" dxfId="0" operator="equal" stopIfTrue="1">
      <formula>"X,XX"</formula>
    </cfRule>
  </conditionalFormatting>
  <conditionalFormatting sqref="G237:H237 J237">
    <cfRule type="cellIs" priority="106" dxfId="0" operator="equal" stopIfTrue="1">
      <formula>"X,XX"</formula>
    </cfRule>
  </conditionalFormatting>
  <conditionalFormatting sqref="F154:J154">
    <cfRule type="cellIs" priority="105" dxfId="0" operator="equal" stopIfTrue="1">
      <formula>"X,XX"</formula>
    </cfRule>
  </conditionalFormatting>
  <conditionalFormatting sqref="H162:J162">
    <cfRule type="cellIs" priority="102" dxfId="0" operator="equal" stopIfTrue="1">
      <formula>"X,XX"</formula>
    </cfRule>
  </conditionalFormatting>
  <conditionalFormatting sqref="F159:J159 F165:J165 F167:J167">
    <cfRule type="cellIs" priority="103" dxfId="0" operator="equal" stopIfTrue="1">
      <formula>"X,XX"</formula>
    </cfRule>
  </conditionalFormatting>
  <conditionalFormatting sqref="F162:G162">
    <cfRule type="cellIs" priority="101" dxfId="0" operator="equal" stopIfTrue="1">
      <formula>"X,XX"</formula>
    </cfRule>
  </conditionalFormatting>
  <conditionalFormatting sqref="F166:J166">
    <cfRule type="cellIs" priority="100" dxfId="0" operator="equal" stopIfTrue="1">
      <formula>"X,XX"</formula>
    </cfRule>
  </conditionalFormatting>
  <conditionalFormatting sqref="H184 F182:H183">
    <cfRule type="cellIs" priority="91" dxfId="0" operator="equal" stopIfTrue="1">
      <formula>"X,XX"</formula>
    </cfRule>
  </conditionalFormatting>
  <conditionalFormatting sqref="G173:H173 J173">
    <cfRule type="cellIs" priority="98" dxfId="0" operator="equal" stopIfTrue="1">
      <formula>"X,XX"</formula>
    </cfRule>
  </conditionalFormatting>
  <conditionalFormatting sqref="F175:J175">
    <cfRule type="cellIs" priority="96" dxfId="0" operator="equal" stopIfTrue="1">
      <formula>"X,XX"</formula>
    </cfRule>
  </conditionalFormatting>
  <conditionalFormatting sqref="F155:J156 H157:J157">
    <cfRule type="cellIs" priority="95" dxfId="0" operator="equal" stopIfTrue="1">
      <formula>"X,XX"</formula>
    </cfRule>
  </conditionalFormatting>
  <conditionalFormatting sqref="F181:J181">
    <cfRule type="cellIs" priority="94" dxfId="0" operator="equal" stopIfTrue="1">
      <formula>"X,XX"</formula>
    </cfRule>
  </conditionalFormatting>
  <conditionalFormatting sqref="F184:G184">
    <cfRule type="cellIs" priority="93" dxfId="0" operator="equal" stopIfTrue="1">
      <formula>"X,XX"</formula>
    </cfRule>
  </conditionalFormatting>
  <conditionalFormatting sqref="H186">
    <cfRule type="cellIs" priority="92" dxfId="0" operator="equal" stopIfTrue="1">
      <formula>"X,XX"</formula>
    </cfRule>
  </conditionalFormatting>
  <conditionalFormatting sqref="F188:J188">
    <cfRule type="cellIs" priority="89" dxfId="0" operator="equal" stopIfTrue="1">
      <formula>"X,XX"</formula>
    </cfRule>
  </conditionalFormatting>
  <conditionalFormatting sqref="H187">
    <cfRule type="cellIs" priority="90" dxfId="0" operator="equal" stopIfTrue="1">
      <formula>"X,XX"</formula>
    </cfRule>
  </conditionalFormatting>
  <conditionalFormatting sqref="F160:G160">
    <cfRule type="cellIs" priority="74" dxfId="0" operator="equal" stopIfTrue="1">
      <formula>"X,XX"</formula>
    </cfRule>
  </conditionalFormatting>
  <conditionalFormatting sqref="F191:G191 I189:I191">
    <cfRule type="cellIs" priority="88" dxfId="0" operator="equal" stopIfTrue="1">
      <formula>"X,XX"</formula>
    </cfRule>
  </conditionalFormatting>
  <conditionalFormatting sqref="H191 F189:H190">
    <cfRule type="cellIs" priority="87" dxfId="0" operator="equal" stopIfTrue="1">
      <formula>"X,XX"</formula>
    </cfRule>
  </conditionalFormatting>
  <conditionalFormatting sqref="H204:J205">
    <cfRule type="cellIs" priority="85" dxfId="0" operator="equal" stopIfTrue="1">
      <formula>"X,XX"</formula>
    </cfRule>
  </conditionalFormatting>
  <conditionalFormatting sqref="H207:J207">
    <cfRule type="cellIs" priority="86" dxfId="0" operator="equal" stopIfTrue="1">
      <formula>"X,XX"</formula>
    </cfRule>
  </conditionalFormatting>
  <conditionalFormatting sqref="F206:J206">
    <cfRule type="cellIs" priority="84" dxfId="0" operator="equal" stopIfTrue="1">
      <formula>"X,XX"</formula>
    </cfRule>
  </conditionalFormatting>
  <conditionalFormatting sqref="F203:J203">
    <cfRule type="cellIs" priority="83" dxfId="0" operator="equal" stopIfTrue="1">
      <formula>"X,XX"</formula>
    </cfRule>
  </conditionalFormatting>
  <conditionalFormatting sqref="H200:J200">
    <cfRule type="cellIs" priority="82" dxfId="0" operator="equal" stopIfTrue="1">
      <formula>"X,XX"</formula>
    </cfRule>
  </conditionalFormatting>
  <conditionalFormatting sqref="H201:J201">
    <cfRule type="cellIs" priority="81" dxfId="0" operator="equal" stopIfTrue="1">
      <formula>"X,XX"</formula>
    </cfRule>
  </conditionalFormatting>
  <conditionalFormatting sqref="F209:J209">
    <cfRule type="cellIs" priority="78" dxfId="0" operator="equal" stopIfTrue="1">
      <formula>"X,XX"</formula>
    </cfRule>
  </conditionalFormatting>
  <conditionalFormatting sqref="F171:J171">
    <cfRule type="cellIs" priority="76" dxfId="0" operator="equal" stopIfTrue="1">
      <formula>"X,XX"</formula>
    </cfRule>
  </conditionalFormatting>
  <conditionalFormatting sqref="F202:J202">
    <cfRule type="cellIs" priority="80" dxfId="0" operator="equal" stopIfTrue="1">
      <formula>"X,XX"</formula>
    </cfRule>
  </conditionalFormatting>
  <conditionalFormatting sqref="H208:J208">
    <cfRule type="cellIs" priority="79" dxfId="0" operator="equal" stopIfTrue="1">
      <formula>"X,XX"</formula>
    </cfRule>
  </conditionalFormatting>
  <conditionalFormatting sqref="H160:J160">
    <cfRule type="cellIs" priority="75" dxfId="0" operator="equal" stopIfTrue="1">
      <formula>"X,XX"</formula>
    </cfRule>
  </conditionalFormatting>
  <conditionalFormatting sqref="F210:J210">
    <cfRule type="cellIs" priority="77" dxfId="0" operator="equal" stopIfTrue="1">
      <formula>"X,XX"</formula>
    </cfRule>
  </conditionalFormatting>
  <conditionalFormatting sqref="F161:J161">
    <cfRule type="cellIs" priority="73" dxfId="0" operator="equal" stopIfTrue="1">
      <formula>"X,XX"</formula>
    </cfRule>
  </conditionalFormatting>
  <conditionalFormatting sqref="F163:J163">
    <cfRule type="cellIs" priority="72" dxfId="0" operator="equal" stopIfTrue="1">
      <formula>"X,XX"</formula>
    </cfRule>
  </conditionalFormatting>
  <conditionalFormatting sqref="H158:J158">
    <cfRule type="cellIs" priority="68" dxfId="0" operator="equal" stopIfTrue="1">
      <formula>"X,XX"</formula>
    </cfRule>
  </conditionalFormatting>
  <conditionalFormatting sqref="F164:J164">
    <cfRule type="cellIs" priority="71" dxfId="0" operator="equal" stopIfTrue="1">
      <formula>"X,XX"</formula>
    </cfRule>
  </conditionalFormatting>
  <conditionalFormatting sqref="F192:J192 F194:J194 H193:J193">
    <cfRule type="cellIs" priority="70" dxfId="0" operator="equal" stopIfTrue="1">
      <formula>"X,XX"</formula>
    </cfRule>
  </conditionalFormatting>
  <conditionalFormatting sqref="F224:H224">
    <cfRule type="cellIs" priority="59" dxfId="0" operator="equal" stopIfTrue="1">
      <formula>"X,XX"</formula>
    </cfRule>
  </conditionalFormatting>
  <conditionalFormatting sqref="F199:J199">
    <cfRule type="cellIs" priority="69" dxfId="0" operator="equal" stopIfTrue="1">
      <formula>"X,XX"</formula>
    </cfRule>
  </conditionalFormatting>
  <conditionalFormatting sqref="H195:J195">
    <cfRule type="cellIs" priority="67" dxfId="0" operator="equal" stopIfTrue="1">
      <formula>"X,XX"</formula>
    </cfRule>
  </conditionalFormatting>
  <conditionalFormatting sqref="F195:G195">
    <cfRule type="cellIs" priority="66" dxfId="0" operator="equal" stopIfTrue="1">
      <formula>"X,XX"</formula>
    </cfRule>
  </conditionalFormatting>
  <conditionalFormatting sqref="F216:G216">
    <cfRule type="cellIs" priority="57" dxfId="0" operator="equal" stopIfTrue="1">
      <formula>"X,XX"</formula>
    </cfRule>
  </conditionalFormatting>
  <conditionalFormatting sqref="F211:J211">
    <cfRule type="cellIs" priority="65" dxfId="0" operator="equal" stopIfTrue="1">
      <formula>"X,XX"</formula>
    </cfRule>
  </conditionalFormatting>
  <conditionalFormatting sqref="F214:G214">
    <cfRule type="cellIs" priority="64" dxfId="0" operator="equal" stopIfTrue="1">
      <formula>"X,XX"</formula>
    </cfRule>
  </conditionalFormatting>
  <conditionalFormatting sqref="H214 F212:H213">
    <cfRule type="cellIs" priority="63" dxfId="0" operator="equal" stopIfTrue="1">
      <formula>"X,XX"</formula>
    </cfRule>
  </conditionalFormatting>
  <conditionalFormatting sqref="H220:H221">
    <cfRule type="cellIs" priority="61" dxfId="0" operator="equal" stopIfTrue="1">
      <formula>"X,XX"</formula>
    </cfRule>
  </conditionalFormatting>
  <conditionalFormatting sqref="H223">
    <cfRule type="cellIs" priority="62" dxfId="0" operator="equal" stopIfTrue="1">
      <formula>"X,XX"</formula>
    </cfRule>
  </conditionalFormatting>
  <conditionalFormatting sqref="F222:H222">
    <cfRule type="cellIs" priority="60" dxfId="0" operator="equal" stopIfTrue="1">
      <formula>"X,XX"</formula>
    </cfRule>
  </conditionalFormatting>
  <conditionalFormatting sqref="H216">
    <cfRule type="cellIs" priority="58" dxfId="0" operator="equal" stopIfTrue="1">
      <formula>"X,XX"</formula>
    </cfRule>
  </conditionalFormatting>
  <conditionalFormatting sqref="F218:H218">
    <cfRule type="cellIs" priority="55" dxfId="0" operator="equal" stopIfTrue="1">
      <formula>"X,XX"</formula>
    </cfRule>
  </conditionalFormatting>
  <conditionalFormatting sqref="F217:H217">
    <cfRule type="cellIs" priority="56" dxfId="0" operator="equal" stopIfTrue="1">
      <formula>"X,XX"</formula>
    </cfRule>
  </conditionalFormatting>
  <conditionalFormatting sqref="F219:H219">
    <cfRule type="cellIs" priority="54" dxfId="0" operator="equal" stopIfTrue="1">
      <formula>"X,XX"</formula>
    </cfRule>
  </conditionalFormatting>
  <conditionalFormatting sqref="G225:H225 J225">
    <cfRule type="cellIs" priority="53" dxfId="0" operator="equal" stopIfTrue="1">
      <formula>"X,XX"</formula>
    </cfRule>
  </conditionalFormatting>
  <conditionalFormatting sqref="G227:H227 J227">
    <cfRule type="cellIs" priority="52" dxfId="0" operator="equal" stopIfTrue="1">
      <formula>"X,XX"</formula>
    </cfRule>
  </conditionalFormatting>
  <conditionalFormatting sqref="F228:J229">
    <cfRule type="cellIs" priority="51" dxfId="0" operator="equal" stopIfTrue="1">
      <formula>"X,XX"</formula>
    </cfRule>
  </conditionalFormatting>
  <conditionalFormatting sqref="F230:J231">
    <cfRule type="cellIs" priority="50" dxfId="0" operator="equal" stopIfTrue="1">
      <formula>"X,XX"</formula>
    </cfRule>
  </conditionalFormatting>
  <conditionalFormatting sqref="F197:J197 I198:J198">
    <cfRule type="cellIs" priority="48" dxfId="0" operator="equal" stopIfTrue="1">
      <formula>"X,XX"</formula>
    </cfRule>
  </conditionalFormatting>
  <conditionalFormatting sqref="F196:J196">
    <cfRule type="cellIs" priority="49" dxfId="0" operator="equal" stopIfTrue="1">
      <formula>"X,XX"</formula>
    </cfRule>
  </conditionalFormatting>
  <conditionalFormatting sqref="F198:H198">
    <cfRule type="cellIs" priority="47" dxfId="0" operator="equal" stopIfTrue="1">
      <formula>"X,XX"</formula>
    </cfRule>
  </conditionalFormatting>
  <conditionalFormatting sqref="F157:G157">
    <cfRule type="cellIs" priority="46" dxfId="0" operator="equal" stopIfTrue="1">
      <formula>"X,XX"</formula>
    </cfRule>
  </conditionalFormatting>
  <conditionalFormatting sqref="F186:G186">
    <cfRule type="cellIs" priority="45" dxfId="0" operator="equal" stopIfTrue="1">
      <formula>"X,XX"</formula>
    </cfRule>
  </conditionalFormatting>
  <conditionalFormatting sqref="F185:G185">
    <cfRule type="cellIs" priority="44" dxfId="0" operator="equal" stopIfTrue="1">
      <formula>"X,XX"</formula>
    </cfRule>
  </conditionalFormatting>
  <conditionalFormatting sqref="F193:G193">
    <cfRule type="cellIs" priority="43" dxfId="0" operator="equal" stopIfTrue="1">
      <formula>"X,XX"</formula>
    </cfRule>
  </conditionalFormatting>
  <conditionalFormatting sqref="F215:G215">
    <cfRule type="cellIs" priority="42" dxfId="0" operator="equal" stopIfTrue="1">
      <formula>"X,XX"</formula>
    </cfRule>
  </conditionalFormatting>
  <conditionalFormatting sqref="F205:G205">
    <cfRule type="cellIs" priority="41" dxfId="0" operator="equal" stopIfTrue="1">
      <formula>"X,XX"</formula>
    </cfRule>
  </conditionalFormatting>
  <conditionalFormatting sqref="F221:G221">
    <cfRule type="cellIs" priority="40" dxfId="0" operator="equal" stopIfTrue="1">
      <formula>"X,XX"</formula>
    </cfRule>
  </conditionalFormatting>
  <conditionalFormatting sqref="F208:G208">
    <cfRule type="cellIs" priority="30" dxfId="0" operator="equal" stopIfTrue="1">
      <formula>"X,XX"</formula>
    </cfRule>
  </conditionalFormatting>
  <conditionalFormatting sqref="F187:G187">
    <cfRule type="cellIs" priority="39" dxfId="0" operator="equal" stopIfTrue="1">
      <formula>"X,XX"</formula>
    </cfRule>
  </conditionalFormatting>
  <conditionalFormatting sqref="F207:G207">
    <cfRule type="cellIs" priority="38" dxfId="0" operator="equal" stopIfTrue="1">
      <formula>"X,XX"</formula>
    </cfRule>
  </conditionalFormatting>
  <conditionalFormatting sqref="F223:G223">
    <cfRule type="cellIs" priority="37" dxfId="0" operator="equal" stopIfTrue="1">
      <formula>"X,XX"</formula>
    </cfRule>
  </conditionalFormatting>
  <conditionalFormatting sqref="F200:G200">
    <cfRule type="cellIs" priority="36" dxfId="0" operator="equal" stopIfTrue="1">
      <formula>"X,XX"</formula>
    </cfRule>
  </conditionalFormatting>
  <conditionalFormatting sqref="F158:G158">
    <cfRule type="cellIs" priority="35" dxfId="0" operator="equal" stopIfTrue="1">
      <formula>"X,XX"</formula>
    </cfRule>
  </conditionalFormatting>
  <conditionalFormatting sqref="F179:G179">
    <cfRule type="cellIs" priority="28" dxfId="0" operator="equal" stopIfTrue="1">
      <formula>"X,XX"</formula>
    </cfRule>
  </conditionalFormatting>
  <conditionalFormatting sqref="F204:G204">
    <cfRule type="cellIs" priority="34" dxfId="0" operator="equal" stopIfTrue="1">
      <formula>"X,XX"</formula>
    </cfRule>
  </conditionalFormatting>
  <conditionalFormatting sqref="F220:G220">
    <cfRule type="cellIs" priority="33" dxfId="0" operator="equal" stopIfTrue="1">
      <formula>"X,XX"</formula>
    </cfRule>
  </conditionalFormatting>
  <conditionalFormatting sqref="F201:G201">
    <cfRule type="cellIs" priority="32" dxfId="0" operator="equal" stopIfTrue="1">
      <formula>"X,XX"</formula>
    </cfRule>
  </conditionalFormatting>
  <conditionalFormatting sqref="F178:G178">
    <cfRule type="cellIs" priority="31" dxfId="0" operator="equal" stopIfTrue="1">
      <formula>"X,XX"</formula>
    </cfRule>
  </conditionalFormatting>
  <conditionalFormatting sqref="H179:J179">
    <cfRule type="cellIs" priority="29" dxfId="0" operator="equal" stopIfTrue="1">
      <formula>"X,XX"</formula>
    </cfRule>
  </conditionalFormatting>
  <conditionalFormatting sqref="F180:G180">
    <cfRule type="cellIs" priority="26" dxfId="0" operator="equal" stopIfTrue="1">
      <formula>"X,XX"</formula>
    </cfRule>
  </conditionalFormatting>
  <conditionalFormatting sqref="H180:J180">
    <cfRule type="cellIs" priority="27" dxfId="0" operator="equal" stopIfTrue="1">
      <formula>"X,XX"</formula>
    </cfRule>
  </conditionalFormatting>
  <conditionalFormatting sqref="G226:H226 J226">
    <cfRule type="cellIs" priority="25" dxfId="0" operator="equal" stopIfTrue="1">
      <formula>"X,XX"</formula>
    </cfRule>
  </conditionalFormatting>
  <conditionalFormatting sqref="I147:I150">
    <cfRule type="cellIs" priority="24" dxfId="0" operator="equal" stopIfTrue="1">
      <formula>"X,XX"</formula>
    </cfRule>
  </conditionalFormatting>
  <conditionalFormatting sqref="I182:I187">
    <cfRule type="cellIs" priority="23" dxfId="0" operator="equal" stopIfTrue="1">
      <formula>"X,XX"</formula>
    </cfRule>
  </conditionalFormatting>
  <conditionalFormatting sqref="J182:J187">
    <cfRule type="cellIs" priority="22" dxfId="0" operator="equal" stopIfTrue="1">
      <formula>"X,XX"</formula>
    </cfRule>
  </conditionalFormatting>
  <conditionalFormatting sqref="J189:J191">
    <cfRule type="cellIs" priority="21" dxfId="0" operator="equal" stopIfTrue="1">
      <formula>"X,XX"</formula>
    </cfRule>
  </conditionalFormatting>
  <conditionalFormatting sqref="I212:I224">
    <cfRule type="cellIs" priority="20" dxfId="0" operator="equal" stopIfTrue="1">
      <formula>"X,XX"</formula>
    </cfRule>
  </conditionalFormatting>
  <conditionalFormatting sqref="J212:J224">
    <cfRule type="cellIs" priority="19" dxfId="0" operator="equal" stopIfTrue="1">
      <formula>"X,XX"</formula>
    </cfRule>
  </conditionalFormatting>
  <conditionalFormatting sqref="F247">
    <cfRule type="cellIs" priority="17" dxfId="0" operator="equal" stopIfTrue="1">
      <formula>"X,XX"</formula>
    </cfRule>
  </conditionalFormatting>
  <conditionalFormatting sqref="G247">
    <cfRule type="cellIs" priority="16" dxfId="0" operator="equal" stopIfTrue="1">
      <formula>"X,XX"</formula>
    </cfRule>
  </conditionalFormatting>
  <conditionalFormatting sqref="H247">
    <cfRule type="cellIs" priority="15" dxfId="0" operator="equal" stopIfTrue="1">
      <formula>"X,XX"</formula>
    </cfRule>
  </conditionalFormatting>
  <conditionalFormatting sqref="I247">
    <cfRule type="cellIs" priority="14" dxfId="0" operator="equal" stopIfTrue="1">
      <formula>"X,XX"</formula>
    </cfRule>
  </conditionalFormatting>
  <conditionalFormatting sqref="J247">
    <cfRule type="cellIs" priority="13" dxfId="0" operator="equal" stopIfTrue="1">
      <formula>"X,XX"</formula>
    </cfRule>
  </conditionalFormatting>
  <conditionalFormatting sqref="K247">
    <cfRule type="cellIs" priority="12" dxfId="0" operator="equal" stopIfTrue="1">
      <formula>"X,XX"</formula>
    </cfRule>
  </conditionalFormatting>
  <conditionalFormatting sqref="G253:K253">
    <cfRule type="cellIs" priority="8" dxfId="0" operator="equal" stopIfTrue="1">
      <formula>"X,XX"</formula>
    </cfRule>
  </conditionalFormatting>
  <conditionalFormatting sqref="F254:K254">
    <cfRule type="cellIs" priority="7" dxfId="0" operator="equal" stopIfTrue="1">
      <formula>"X,XX"</formula>
    </cfRule>
  </conditionalFormatting>
  <conditionalFormatting sqref="F252">
    <cfRule type="cellIs" priority="6" dxfId="0" operator="equal" stopIfTrue="1">
      <formula>"X,XX"</formula>
    </cfRule>
  </conditionalFormatting>
  <conditionalFormatting sqref="G252">
    <cfRule type="cellIs" priority="5" dxfId="0" operator="equal" stopIfTrue="1">
      <formula>"X,XX"</formula>
    </cfRule>
  </conditionalFormatting>
  <conditionalFormatting sqref="H252">
    <cfRule type="cellIs" priority="4" dxfId="0" operator="equal" stopIfTrue="1">
      <formula>"X,XX"</formula>
    </cfRule>
  </conditionalFormatting>
  <conditionalFormatting sqref="I252">
    <cfRule type="cellIs" priority="3" dxfId="0" operator="equal" stopIfTrue="1">
      <formula>"X,XX"</formula>
    </cfRule>
  </conditionalFormatting>
  <conditionalFormatting sqref="J252">
    <cfRule type="cellIs" priority="2" dxfId="0" operator="equal" stopIfTrue="1">
      <formula>"X,XX"</formula>
    </cfRule>
  </conditionalFormatting>
  <conditionalFormatting sqref="K252">
    <cfRule type="cellIs" priority="1" dxfId="0" operator="equal" stopIfTrue="1">
      <formula>"X,XX"</formula>
    </cfRule>
  </conditionalFormatting>
  <printOptions horizontalCentered="1"/>
  <pageMargins left="0.3937007874015748" right="0.3937007874015748" top="0.9055118110236221" bottom="0.4724409448818898" header="0.2362204724409449" footer="0.2362204724409449"/>
  <pageSetup fitToHeight="20" horizontalDpi="600" verticalDpi="600" orientation="landscape" paperSize="9" scale="83" r:id="rId2"/>
  <headerFooter>
    <oddHeader>&amp;L&amp;G
&amp;"-,Negrito"UNIDADE DE ENGENHARIA&amp;R&amp;"-,Regular"&amp;11FOLHA &amp;P/ &amp;N</oddHeader>
    <oddFooter xml:space="preserve">&amp;C&amp;"-,Regular"&amp;11&amp;P de &amp;N&amp;R&amp;"-,Regular"&amp;11&amp;D  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Andre</dc:creator>
  <cp:keywords/>
  <dc:description/>
  <cp:lastModifiedBy>Stelamaris Pinto Peraca Hax</cp:lastModifiedBy>
  <cp:lastPrinted>2020-01-03T18:23:46Z</cp:lastPrinted>
  <dcterms:created xsi:type="dcterms:W3CDTF">2000-05-25T11:19:14Z</dcterms:created>
  <dcterms:modified xsi:type="dcterms:W3CDTF">2020-01-03T18:35:47Z</dcterms:modified>
  <cp:category/>
  <cp:version/>
  <cp:contentType/>
  <cp:contentStatus/>
</cp:coreProperties>
</file>